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ml.chartshape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6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drawings/drawing7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8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9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NIS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<sst xmlns="http://schemas.openxmlformats.org/spreadsheetml/2006/main" count="6316" uniqueCount="2914">
  <si>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</si>
  <si>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</si>
  <si>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</si>
  <si>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</si>
  <si>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</si>
  <si>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</si>
  <si>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</si>
  <si>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</si>
  <si>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</si>
  <si>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</si>
  <si>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</si>
  <si>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</si>
  <si>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</si>
  <si>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</si>
  <si>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</si>
  <si>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</si>
  <si>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</si>
  <si>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</si>
  <si>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</si>
  <si>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</si>
  <si>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</si>
  <si>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</si>
  <si>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</si>
  <si>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</si>
  <si>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</si>
  <si>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</si>
  <si>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</si>
  <si>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</si>
  <si>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</si>
  <si>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</si>
  <si>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</si>
  <si>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</si>
  <si>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</si>
  <si>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</si>
  <si>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</si>
  <si>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</si>
  <si>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</si>
  <si>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</si>
  <si>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</si>
  <si>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</si>
  <si>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</si>
  <si>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</si>
  <si>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</si>
  <si>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</si>
  <si>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</si>
  <si>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</si>
  <si>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</si>
  <si>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</si>
  <si>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</si>
  <si>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</si>
  <si>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</si>
  <si>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</si>
  <si>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</si>
  <si>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</si>
  <si>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</si>
  <si>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</si>
  <si>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</si>
  <si>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</si>
  <si>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</si>
  <si>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</si>
  <si>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</si>
  <si>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</si>
  <si>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</si>
  <si>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</si>
  <si>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</si>
  <si>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</si>
  <si>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</si>
  <si>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</si>
  <si>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</si>
  <si>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</si>
  <si>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</si>
  <si>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</si>
  <si>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</si>
  <si>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</si>
  <si>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</si>
  <si>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</si>
  <si>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</si>
  <si>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</si>
  <si>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</si>
  <si>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</si>
  <si>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</si>
  <si>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</si>
  <si>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</si>
  <si>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</si>
  <si>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</si>
  <si>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</si>
  <si>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</si>
  <si>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</si>
  <si>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</si>
  <si>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</si>
  <si>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</si>
  <si>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</si>
  <si>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</si>
  <si>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</si>
  <si>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</si>
  <si>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</si>
  <si>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</si>
  <si>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</si>
  <si>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</si>
  <si>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</si>
  <si>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</si>
  <si>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</si>
  <si>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</si>
  <si>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</si>
  <si>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</si>
  <si>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</si>
  <si>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</si>
  <si>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</si>
  <si>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</si>
  <si>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</si>
  <si>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</si>
  <si>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</si>
  <si>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</si>
  <si>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</si>
  <si>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</si>
  <si>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</si>
  <si>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</si>
  <si>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</si>
  <si>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</si>
  <si>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</si>
  <si>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</si>
  <si>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</si>
  <si>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</si>
  <si>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</si>
  <si>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</si>
  <si>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</si>
  <si>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</si>
  <si>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</si>
  <si>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</si>
  <si>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</si>
  <si>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</si>
  <si>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</si>
  <si>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</si>
  <si>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</si>
  <si>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</si>
  <si>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</si>
  <si>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</si>
  <si>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</si>
  <si>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</si>
  <si>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</si>
  <si>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</si>
  <si>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</si>
  <si>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</si>
  <si>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</si>
  <si>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</si>
  <si>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</si>
  <si>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</si>
  <si>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</si>
  <si>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</si>
  <si>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</si>
  <si>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</si>
  <si>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</si>
  <si>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</si>
  <si>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</si>
  <si>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</si>
  <si>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</si>
  <si>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</si>
  <si>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</si>
  <si>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</si>
  <si>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</si>
  <si>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</si>
  <si>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</si>
  <si>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</si>
  <si>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</si>
  <si>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</si>
  <si>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</si>
  <si>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</si>
  <si>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</si>
  <si>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</si>
  <si>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</si>
  <si>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</si>
  <si>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</si>
  <si>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</si>
  <si>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</si>
  <si>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</si>
  <si>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</si>
  <si>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</si>
  <si>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</si>
  <si>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</si>
  <si>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</si>
  <si>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</si>
  <si>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</si>
  <si>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</si>
  <si>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</si>
  <si>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</si>
  <si>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</si>
  <si>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</si>
  <si>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</si>
  <si>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</si>
  <si>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</si>
  <si>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</si>
  <si>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</si>
  <si>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</si>
  <si>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</si>
  <si>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</si>
  <si>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</si>
  <si>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</si>
  <si>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</si>
  <si>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</si>
  <si>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</si>
  <si>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</si>
  <si>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</si>
  <si>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</si>
  <si>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</si>
  <si>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</si>
  <si>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</si>
  <si>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</si>
  <si>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</si>
  <si>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</si>
  <si>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</si>
  <si>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</si>
  <si>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</si>
  <si>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</si>
  <si>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</si>
  <si>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</si>
  <si>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</si>
  <si>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</si>
  <si>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</si>
  <si>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</si>
  <si>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</si>
  <si>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</si>
  <si>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</si>
  <si>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</si>
  <si>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</si>
  <si>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</si>
  <si>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</si>
  <si>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</si>
  <si>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</si>
  <si>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</si>
  <si>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</si>
  <si>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</si>
  <si>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</si>
  <si>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</si>
  <si>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</si>
  <si>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</si>
  <si>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</si>
  <si>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</si>
  <si>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</si>
  <si>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</si>
  <si>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</si>
  <si>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</si>
  <si>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</si>
  <si>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</si>
  <si>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</si>
  <si>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</si>
  <si>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</si>
  <si>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</si>
  <si>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</si>
  <si>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</si>
  <si>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</si>
  <si>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</si>
  <si>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</si>
  <si>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</si>
  <si>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</si>
  <si>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</si>
  <si>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</si>
  <si>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</si>
  <si>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</si>
  <si>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</si>
  <si>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</si>
  <si>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</si>
  <si>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</si>
  <si>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</si>
  <si>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</si>
  <si>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</si>
  <si>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</si>
  <si>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</si>
  <si>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</si>
  <si>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</si>
  <si>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</si>
  <si>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</si>
  <si>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</si>
  <si>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</si>
  <si>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</si>
  <si>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</si>
  <si>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</si>
  <si>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</si>
  <si>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</si>
  <si>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</si>
  <si>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</si>
  <si>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</si>
  <si>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</si>
  <si>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</si>
  <si>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</si>
  <si>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</si>
  <si>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</si>
  <si>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</si>
  <si>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</si>
  <si>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</si>
  <si>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</si>
  <si>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</si>
  <si>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</si>
  <si>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</si>
  <si>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</si>
  <si>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</si>
  <si>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</si>
  <si>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</si>
  <si>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</si>
  <si>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</si>
  <si>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</si>
  <si>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</si>
  <si>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</si>
  <si>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</si>
  <si>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</si>
  <si>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</si>
  <si>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</si>
  <si>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</si>
  <si>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</si>
  <si>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</si>
  <si>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</si>
  <si>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</si>
  <si>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</si>
  <si>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</si>
  <si>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</si>
  <si>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</si>
  <si>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</si>
  <si>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</si>
  <si>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</si>
  <si>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</si>
  <si>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</si>
  <si>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</si>
  <si>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</si>
  <si>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</si>
  <si>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</si>
  <si>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</si>
  <si>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</si>
  <si>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</si>
  <si>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</si>
  <si>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</si>
  <si>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</si>
  <si>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</si>
  <si>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</si>
  <si>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</si>
  <si>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</si>
  <si>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</si>
  <si>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</si>
  <si>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</si>
  <si>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</si>
  <si>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</si>
  <si>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</si>
  <si>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</si>
  <si>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</si>
  <si>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</si>
  <si>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</si>
  <si>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</si>
  <si>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</si>
  <si>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</si>
  <si>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</si>
  <si>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</si>
  <si>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</si>
  <si>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</si>
  <si>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</si>
  <si>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</si>
  <si>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</si>
  <si>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</si>
  <si>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</si>
  <si>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</si>
  <si>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</si>
  <si>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</si>
  <si>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</si>
  <si>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</si>
  <si>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</si>
  <si>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</si>
  <si>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</si>
  <si>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</si>
  <si>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</si>
  <si>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</si>
  <si>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</si>
  <si>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</si>
  <si>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</si>
  <si>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</si>
  <si>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</si>
  <si>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</si>
  <si>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</si>
  <si>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</si>
  <si>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</si>
  <si>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</si>
  <si>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</si>
  <si>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</si>
  <si>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</si>
  <si>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</si>
  <si>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</si>
  <si>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</si>
  <si>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</si>
  <si>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</si>
  <si>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</si>
  <si>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</si>
  <si>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</si>
  <si>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</si>
  <si>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</si>
  <si>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</si>
  <si>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</si>
  <si>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</si>
  <si>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</si>
  <si>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</si>
  <si>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</si>
  <si>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</si>
  <si>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</si>
  <si>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</si>
  <si>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</si>
  <si>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</si>
  <si>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</si>
  <si>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</si>
  <si>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</si>
  <si>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</si>
  <si>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</si>
  <si>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</si>
  <si>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</si>
  <si>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</si>
  <si>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</si>
  <si>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</si>
  <si>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</si>
  <si>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</si>
  <si>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</si>
  <si>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</si>
  <si>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</si>
  <si>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</si>
  <si>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</si>
  <si>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</si>
  <si>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</si>
  <si>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</si>
  <si>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</si>
  <si>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</si>
  <si>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</si>
  <si>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</si>
  <si>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</si>
  <si>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</si>
  <si>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</si>
  <si>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</si>
  <si>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</si>
  <si>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</si>
  <si>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</si>
  <si>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</si>
  <si>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</si>
  <si>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</si>
  <si>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</si>
  <si>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</si>
  <si>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</si>
  <si>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</si>
  <si>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</si>
  <si>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</si>
  <si>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</si>
  <si>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</si>
  <si>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</si>
  <si>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</si>
  <si>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</si>
  <si>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</si>
  <si>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</si>
  <si>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</si>
  <si>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</si>
  <si>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</si>
  <si>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</si>
  <si>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</si>
  <si>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</si>
  <si>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</si>
  <si>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</si>
  <si>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</si>
  <si>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</si>
  <si>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</si>
  <si>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</si>
  <si>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</si>
  <si>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</si>
  <si>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</si>
  <si>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</si>
  <si>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</si>
  <si>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</si>
  <si>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</si>
  <si>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</si>
  <si>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</si>
  <si>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</si>
  <si>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</si>
  <si>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</si>
  <si>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</si>
  <si>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</si>
  <si>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</si>
  <si>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</si>
  <si>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</si>
  <si>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</si>
  <si>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</si>
  <si>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</si>
  <si>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</si>
  <si>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</si>
  <si>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</si>
  <si>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</si>
  <si>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</si>
  <si>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</si>
  <si>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</si>
  <si>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</si>
  <si>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</si>
  <si>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</si>
  <si>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</si>
  <si>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</si>
  <si>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</si>
  <si>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</si>
  <si>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</si>
  <si>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</si>
  <si>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</si>
  <si>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</si>
  <si>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</si>
  <si>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</si>
  <si>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</si>
  <si>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</si>
  <si>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</si>
  <si>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</si>
  <si>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</si>
  <si>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</si>
  <si>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</si>
  <si>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</si>
  <si>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</si>
  <si>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</si>
  <si>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</si>
  <si>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</si>
  <si>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</si>
  <si>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</si>
  <si>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</si>
  <si>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</si>
  <si>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</si>
  <si>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</si>
  <si>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</si>
  <si>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</si>
  <si>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</si>
  <si>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</si>
  <si>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</si>
  <si>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</si>
  <si>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</si>
  <si>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</si>
  <si>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</si>
  <si>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</si>
  <si>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</si>
  <si>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</si>
  <si>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</si>
  <si>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</si>
  <si>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</si>
  <si>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</si>
  <si>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</si>
  <si>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</si>
  <si>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</si>
  <si>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</si>
  <si>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</si>
  <si>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</si>
  <si>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</si>
  <si>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</si>
  <si>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</si>
  <si>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</si>
  <si>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</si>
  <si>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</si>
  <si>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</si>
  <si>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</si>
  <si>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</si>
  <si>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</si>
  <si>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</si>
  <si>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</si>
  <si>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</si>
  <si>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</si>
  <si>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</si>
  <si>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</si>
  <si>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</si>
  <si>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</si>
  <si>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</si>
  <si>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</si>
  <si>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</si>
  <si>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</si>
  <si>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</si>
  <si>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</si>
  <si>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</si>
  <si>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</si>
  <si>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</si>
  <si>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</si>
  <si>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</si>
  <si>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</si>
  <si>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</si>
  <si>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</si>
  <si>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</si>
  <si>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</si>
  <si>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</si>
  <si>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</si>
  <si>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</si>
  <si>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</si>
  <si>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</si>
  <si>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</si>
  <si>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</si>
  <si>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</si>
  <si>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</si>
  <si>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</si>
  <si>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</si>
  <si>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</si>
  <si>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</si>
  <si>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</si>
  <si>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</si>
  <si>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</si>
  <si>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</si>
  <si>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</si>
  <si>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</si>
  <si>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</si>
  <si>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</si>
  <si>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</si>
  <si>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</si>
  <si>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</si>
  <si>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</si>
  <si>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</si>
  <si>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</si>
  <si>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</si>
  <si>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</si>
  <si>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</si>
  <si>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</si>
  <si>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</si>
  <si>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</si>
  <si>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</si>
  <si>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</si>
  <si>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</si>
  <si>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</si>
  <si>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</si>
  <si>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</si>
  <si>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</si>
  <si>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</si>
  <si>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</si>
  <si>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</si>
  <si>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</si>
  <si>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</si>
  <si>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</si>
  <si>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</si>
  <si>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</si>
  <si>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</si>
  <si>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</si>
  <si>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</si>
  <si>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</si>
  <si>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</si>
  <si>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</si>
  <si>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</si>
  <si>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</si>
  <si>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</si>
  <si>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</si>
  <si>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</si>
  <si>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</si>
  <si>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</si>
  <si>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</si>
  <si>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</si>
  <si>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</si>
  <si>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</si>
  <si>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</si>
  <si>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</si>
  <si>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</si>
  <si>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</si>
  <si>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</si>
  <si>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</si>
  <si>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</si>
  <si>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</si>
  <si>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</si>
  <si>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</si>
  <si>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</si>
  <si>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</si>
  <si>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</si>
  <si>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</si>
  <si>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</si>
  <si>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</si>
  <si>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</si>
  <si>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</si>
  <si>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</si>
  <si>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</si>
  <si>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</si>
  <si>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</si>
  <si>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</si>
  <si>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</si>
  <si>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</si>
  <si>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</si>
  <si>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</si>
  <si>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</si>
  <si>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</si>
  <si>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</si>
  <si>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</si>
  <si>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</si>
  <si>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</si>
  <si>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</si>
  <si>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</si>
  <si>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</si>
  <si>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</si>
  <si>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</si>
  <si>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</si>
  <si>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</si>
  <si>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</si>
  <si>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</si>
  <si>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</si>
  <si>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</si>
  <si>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</si>
  <si>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</si>
  <si>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</si>
  <si>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</si>
  <si>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</si>
  <si>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</si>
  <si>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</si>
  <si>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</si>
  <si>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</si>
  <si>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</si>
  <si>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</si>
  <si>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</si>
  <si>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</si>
  <si>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</si>
  <si>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</si>
  <si>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</si>
  <si>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</si>
  <si>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</si>
  <si>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</si>
  <si>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</si>
  <si>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</si>
  <si>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</si>
  <si>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</si>
  <si>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</si>
  <si>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</si>
  <si>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</si>
  <si>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</si>
  <si>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</si>
  <si>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</si>
  <si>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</si>
  <si>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</si>
  <si>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</si>
  <si>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</si>
  <si>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</si>
  <si>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</si>
  <si>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</si>
  <si>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</si>
  <si>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</si>
  <si>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</si>
  <si>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</si>
  <si>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</si>
  <si>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</si>
  <si>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</si>
  <si>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</si>
  <si>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</si>
  <si>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</si>
  <si>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</si>
  <si>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</si>
  <si>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</si>
  <si>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</si>
  <si>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</si>
  <si>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</si>
  <si>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</si>
  <si>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</si>
  <si>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</si>
  <si>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</si>
  <si>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</si>
  <si>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</si>
  <si>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</si>
  <si>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</si>
  <si>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</si>
  <si>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</si>
  <si>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</si>
  <si>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</si>
  <si>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</si>
  <si>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</si>
  <si>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</si>
  <si>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</si>
  <si>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</si>
  <si>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</si>
  <si>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</si>
  <si>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</si>
  <si>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</si>
  <si>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</si>
  <si>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</si>
  <si>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</si>
  <si>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</si>
  <si>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</si>
  <si>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</si>
  <si>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</si>
  <si>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</si>
  <si>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</si>
  <si>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</si>
  <si>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</si>
  <si>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</si>
  <si>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</si>
  <si>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</si>
  <si>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</si>
  <si>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</si>
  <si>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</si>
  <si>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</si>
  <si>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</si>
  <si>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</si>
  <si>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</si>
  <si>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</si>
  <si>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</si>
  <si>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</si>
  <si>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</si>
  <si>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</si>
  <si>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</si>
  <si>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</si>
  <si>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</si>
  <si>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</si>
  <si>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</si>
  <si>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</si>
  <si>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</si>
  <si>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</si>
  <si>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</si>
  <si>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</si>
  <si>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</si>
  <si>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</si>
  <si>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</si>
  <si>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</si>
  <si>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</si>
  <si>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</si>
  <si>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</si>
  <si>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</si>
  <si>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</si>
  <si>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</si>
  <si>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</si>
  <si>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</si>
  <si>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</si>
  <si>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</si>
  <si>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</si>
  <si>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</si>
  <si>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</si>
  <si>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</si>
  <si>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</si>
  <si>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</si>
  <si>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</si>
  <si>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</si>
  <si>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</si>
  <si>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</si>
  <si>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</si>
  <si>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</si>
  <si>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</si>
  <si>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</si>
  <si>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</si>
  <si>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</si>
  <si>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</si>
  <si>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</si>
  <si>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</si>
  <si>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</si>
  <si>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</si>
  <si>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</si>
  <si>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</si>
  <si>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</si>
  <si>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</si>
  <si>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</si>
  <si>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</si>
  <si>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</si>
  <si>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</si>
  <si>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</si>
  <si>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</si>
  <si>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</si>
  <si>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</si>
  <si>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</si>
  <si>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</si>
  <si>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</si>
  <si>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</si>
  <si>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</si>
  <si>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</si>
  <si>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</si>
  <si>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</si>
  <si>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</si>
  <si>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</si>
  <si>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</si>
  <si>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</si>
  <si>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</si>
  <si>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</si>
  <si>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</si>
  <si>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</si>
  <si>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</si>
  <si>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</si>
  <si>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</si>
  <si>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</si>
  <si>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</si>
  <si>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</si>
  <si>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</si>
  <si>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</si>
  <si>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</si>
  <si>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</si>
  <si>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</si>
  <si>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</si>
  <si>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</si>
  <si>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</si>
  <si>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</si>
  <si>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</si>
  <si>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</si>
  <si>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</si>
  <si>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</si>
  <si>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</si>
  <si>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</si>
  <si>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</si>
  <si>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</si>
  <si>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</si>
  <si>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</si>
  <si>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</si>
  <si>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</si>
  <si>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</si>
  <si>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</si>
  <si>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</si>
  <si>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</si>
  <si>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</si>
  <si>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</si>
  <si>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</si>
  <si>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</si>
  <si>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</si>
  <si>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</si>
  <si>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</si>
  <si>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</si>
  <si>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</si>
  <si>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</si>
  <si>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</si>
  <si>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</si>
  <si>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</si>
  <si>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</si>
  <si>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</si>
  <si>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</si>
  <si>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</si>
  <si>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</si>
  <si>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</si>
  <si>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</si>
  <si>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</si>
  <si>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</si>
  <si>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</si>
  <si>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</si>
  <si>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</si>
  <si>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</si>
  <si>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</si>
  <si>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</si>
  <si>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</si>
  <si>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</si>
  <si>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</si>
  <si>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</si>
  <si>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</si>
  <si>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</si>
  <si>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</si>
  <si>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</si>
  <si>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</si>
  <si>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</si>
  <si>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</si>
  <si>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</si>
  <si>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</si>
  <si>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</si>
  <si>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</si>
  <si>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</si>
  <si>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</si>
  <si>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</si>
  <si>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</si>
  <si>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</si>
  <si>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</si>
  <si>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</si>
  <si>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</si>
  <si>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</si>
  <si>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</si>
  <si>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</si>
  <si>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</si>
  <si>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</si>
  <si>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</si>
  <si>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</si>
  <si>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</si>
  <si>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</si>
  <si>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</si>
  <si>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</si>
  <si>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</si>
  <si>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</si>
  <si>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</si>
  <si>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</si>
  <si>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</si>
  <si>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</si>
  <si>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</si>
  <si>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</si>
  <si>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</si>
  <si>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</si>
  <si>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</si>
  <si>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</si>
  <si>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</si>
  <si>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</si>
  <si>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</si>
  <si>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</si>
  <si>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</si>
  <si>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</si>
  <si>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</si>
  <si>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</si>
  <si>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</si>
  <si>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</si>
  <si>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</si>
  <si>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</si>
  <si>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</si>
  <si>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</si>
  <si>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</si>
  <si>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</si>
  <si>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</si>
  <si>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</si>
  <si>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</si>
  <si>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</si>
  <si>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</si>
  <si>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</si>
  <si>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</si>
  <si>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</si>
  <si>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</si>
  <si>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</si>
  <si>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</si>
  <si>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</si>
  <si>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</si>
  <si>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</si>
  <si>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</si>
  <si>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</si>
  <si>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</si>
  <si>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</si>
  <si>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</si>
  <si>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</si>
  <si>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</si>
  <si>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</si>
  <si>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</si>
  <si>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</si>
  <si>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</si>
  <si>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</si>
  <si>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</si>
  <si>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</si>
  <si>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</si>
  <si>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</si>
  <si>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</si>
  <si>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</si>
  <si>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</si>
  <si>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</si>
  <si>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</si>
  <si>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</si>
  <si>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</si>
  <si>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</si>
  <si>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</si>
  <si>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</si>
  <si>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</si>
  <si>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</si>
  <si>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</si>
  <si>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</si>
  <si>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</si>
  <si>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</si>
  <si>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</si>
  <si>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</si>
  <si>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</si>
  <si>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</si>
  <si>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</si>
  <si>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</si>
  <si>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</si>
  <si>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</si>
  <si>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</si>
  <si>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</si>
  <si>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</si>
  <si>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</si>
  <si>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</si>
  <si>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</si>
  <si>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</si>
  <si>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</si>
  <si>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</si>
  <si>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</si>
  <si>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</si>
  <si>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</si>
  <si>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</si>
  <si>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</si>
  <si>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</si>
  <si>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</si>
  <si>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</si>
  <si>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</si>
  <si>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</si>
  <si>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</si>
  <si>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</si>
  <si>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</si>
  <si>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</si>
  <si>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</si>
  <si>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</si>
  <si>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</si>
  <si>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</si>
  <si>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</si>
  <si>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</si>
  <si>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</si>
  <si>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</si>
  <si>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</si>
  <si>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</si>
  <si>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</si>
  <si>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</si>
  <si>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</si>
  <si>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</si>
  <si>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</si>
  <si>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</si>
  <si>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</si>
  <si>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</si>
  <si>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</si>
  <si>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</si>
  <si>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</si>
  <si>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</si>
  <si>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</si>
  <si>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</si>
  <si>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</si>
  <si>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</si>
  <si>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</si>
  <si>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</si>
  <si>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</si>
  <si>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</si>
  <si>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</si>
  <si>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</si>
  <si>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</si>
  <si>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</si>
  <si>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</si>
  <si>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</si>
  <si>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</si>
  <si>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</si>
  <si>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</si>
  <si>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</si>
  <si>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</si>
  <si>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</si>
  <si>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</si>
  <si>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</si>
  <si>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</si>
  <si>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</si>
  <si>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</si>
  <si>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</si>
  <si>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</si>
  <si>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</si>
  <si>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</si>
  <si>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</si>
  <si>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</si>
  <si>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</si>
  <si>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</si>
  <si>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</si>
  <si>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</si>
  <si>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</si>
  <si>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</si>
  <si>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</si>
  <si>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</si>
  <si>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</si>
  <si>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</si>
  <si>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</si>
  <si>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</si>
  <si>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</si>
  <si>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</si>
  <si>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</si>
  <si>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</si>
  <si>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</si>
  <si>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</si>
  <si>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</si>
  <si>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</si>
  <si>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</si>
  <si>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</si>
  <si>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</si>
  <si>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</si>
  <si>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</si>
  <si>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</si>
  <si>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</si>
  <si>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</si>
  <si>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</si>
  <si>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</si>
  <si>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</si>
  <si>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</si>
  <si>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</si>
  <si>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</si>
  <si>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</si>
  <si>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</si>
  <si>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</si>
  <si>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</si>
  <si>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</si>
  <si>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</si>
  <si>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</si>
  <si>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</si>
  <si>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</si>
  <si>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</si>
  <si>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</si>
  <si>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</si>
  <si>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</si>
  <si>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</si>
  <si>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</si>
  <si>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</si>
  <si>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</si>
  <si>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</si>
  <si>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</si>
  <si>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</si>
  <si>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</si>
  <si>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</si>
  <si>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</si>
  <si>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</si>
  <si>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</si>
  <si>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</si>
  <si>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</si>
  <si>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</si>
  <si>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</si>
  <si>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</si>
  <si>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</si>
  <si>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</si>
  <si>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</si>
  <si>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</si>
  <si>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</si>
  <si>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</si>
  <si>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</si>
  <si>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</si>
  <si>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</si>
  <si>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</si>
  <si>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</si>
  <si>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</si>
  <si>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</si>
  <si>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</si>
  <si>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</si>
  <si>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</si>
  <si>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</si>
  <si>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</si>
  <si>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</si>
  <si>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</si>
  <si>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</si>
  <si>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</si>
  <si>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</si>
  <si>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</si>
  <si>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</si>
  <si>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</si>
  <si>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</si>
  <si>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</si>
  <si>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</si>
  <si>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</si>
  <si>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</si>
  <si>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</si>
  <si>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</si>
  <si>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</si>
  <si>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</si>
  <si>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</si>
  <si>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</si>
  <si>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</si>
  <si>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</si>
  <si>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</si>
  <si>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</si>
  <si>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</si>
  <si>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</si>
  <si>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</si>
  <si>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</si>
  <si>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</si>
  <si>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</si>
  <si>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</si>
  <si>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</si>
  <si>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</si>
  <si>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</si>
  <si>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</si>
  <si>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</si>
  <si>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</si>
  <si>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</si>
  <si>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</si>
  <si>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</si>
  <si>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</si>
  <si>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</si>
  <si>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</si>
  <si>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</si>
  <si>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</si>
  <si>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</si>
  <si>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</si>
  <si>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</si>
  <si>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</si>
  <si>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</si>
  <si>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</si>
  <si>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</si>
  <si>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</si>
  <si>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</si>
  <si>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</si>
  <si>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</si>
  <si>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</si>
  <si>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</si>
  <si>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</si>
  <si>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</si>
  <si>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</si>
  <si>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</si>
  <si>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</si>
  <si>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</si>
  <si>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</si>
  <si>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</si>
  <si>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</si>
  <si>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</si>
  <si>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</si>
  <si>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</si>
  <si>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</si>
  <si>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</si>
  <si>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</si>
  <si>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</si>
  <si>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</si>
  <si>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</si>
  <si>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</si>
  <si>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</si>
  <si>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</si>
  <si>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</si>
  <si>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</si>
  <si>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</si>
  <si>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</si>
  <si>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</si>
  <si>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</si>
  <si>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</si>
  <si>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</si>
  <si>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</si>
  <si>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</si>
  <si>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</si>
  <si>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</si>
  <si>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</si>
  <si>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</si>
  <si>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</si>
  <si>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</si>
  <si>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</si>
  <si>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</si>
  <si>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</si>
  <si>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</si>
  <si>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</si>
  <si>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</si>
  <si>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</si>
  <si>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</si>
  <si>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</si>
  <si>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</si>
  <si>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</si>
  <si>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</si>
  <si>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</si>
  <si>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</si>
  <si>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</si>
  <si>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</si>
  <si>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</si>
  <si>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</si>
  <si>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</si>
  <si>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</si>
  <si>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</si>
  <si>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</si>
  <si>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</si>
  <si>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</si>
  <si>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</si>
  <si>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</si>
  <si>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</si>
  <si>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</si>
  <si>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</si>
  <si>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</si>
  <si>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</si>
  <si>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</si>
  <si>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</si>
  <si>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</si>
  <si>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</si>
  <si>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</si>
  <si>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</si>
  <si>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</si>
  <si>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</si>
  <si>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</si>
  <si>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</si>
  <si>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</si>
  <si>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</si>
  <si>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</si>
  <si>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</si>
  <si>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</si>
  <si>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</si>
  <si>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</si>
  <si>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</si>
  <si>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</si>
  <si>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</si>
  <si>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</si>
  <si>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</si>
  <si>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</si>
  <si>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</si>
  <si>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</si>
  <si>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</si>
  <si>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</si>
  <si>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</si>
  <si>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</si>
  <si>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</si>
  <si>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</si>
  <si>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</si>
  <si>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</si>
  <si>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</si>
  <si>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</si>
  <si>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</si>
  <si>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</si>
  <si>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</si>
  <si>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</si>
  <si>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</si>
  <si>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</si>
  <si>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</si>
  <si>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</si>
  <si>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</si>
  <si>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</si>
  <si>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</si>
  <si>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</si>
  <si>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</si>
  <si>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</si>
  <si>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</si>
  <si>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</si>
  <si>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</si>
  <si>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</si>
  <si>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</si>
  <si>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</si>
  <si>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</si>
  <si>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</si>
  <si>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</si>
  <si>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</si>
  <si>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</si>
  <si>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</si>
  <si>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</si>
  <si>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</si>
  <si>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</si>
  <si>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</si>
  <si>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</si>
  <si>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</si>
  <si>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</si>
  <si>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</si>
  <si>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</si>
  <si>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</si>
  <si>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</si>
  <si>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</si>
  <si>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</si>
  <si>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</si>
  <si>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</si>
  <si>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</si>
  <si>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</si>
  <si>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</si>
  <si>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</si>
  <si>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</si>
  <si>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</si>
  <si>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</si>
  <si>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</si>
  <si>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</si>
  <si>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</si>
  <si>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</si>
  <si>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</si>
  <si>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</si>
  <si>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</si>
  <si>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</si>
  <si>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</si>
  <si>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</si>
  <si>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</si>
  <si>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</si>
  <si>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</si>
  <si>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</si>
  <si>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</si>
  <si>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</si>
  <si>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</si>
  <si>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</si>
  <si>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</si>
  <si>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</si>
  <si>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</si>
  <si>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</si>
  <si>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</si>
  <si>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</si>
  <si>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</si>
  <si>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</si>
  <si>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</si>
  <si>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</si>
  <si>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</si>
  <si>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</si>
  <si>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</si>
  <si>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</si>
  <si>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</si>
  <si>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</si>
  <si>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</si>
  <si>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</si>
  <si>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</si>
  <si>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</si>
  <si>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</si>
  <si>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</si>
  <si>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</si>
  <si>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</si>
  <si>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</si>
  <si>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</si>
  <si>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</si>
  <si>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</si>
  <si>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</si>
  <si>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</si>
  <si>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</si>
  <si>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</si>
  <si>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</si>
  <si>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</si>
  <si>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</si>
  <si>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</si>
  <si>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</si>
  <si>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</si>
  <si>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</si>
  <si>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</si>
  <si>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</si>
  <si>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</si>
  <si>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</si>
  <si>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</si>
  <si>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</si>
  <si>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</si>
  <si>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</si>
  <si>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</si>
  <si>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</si>
  <si>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</si>
  <si>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</si>
  <si>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</si>
  <si>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</si>
  <si>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</si>
  <si>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</si>
  <si>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</si>
  <si>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</si>
  <si>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</si>
  <si>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</si>
  <si>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</si>
  <si>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</si>
  <si>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</si>
  <si>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</si>
  <si>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</si>
  <si>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</si>
  <si>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</si>
  <si>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</si>
  <si>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</si>
  <si>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</si>
  <si>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</si>
  <si>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</si>
  <si>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</si>
  <si>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</si>
  <si>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</si>
  <si>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</si>
  <si>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</si>
  <si>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</si>
  <si>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</si>
  <si>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</si>
  <si>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</si>
  <si>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</si>
  <si>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</si>
  <si>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</si>
  <si>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</si>
  <si>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</si>
  <si>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</si>
  <si>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</si>
  <si>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</si>
  <si>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</si>
  <si>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</si>
  <si>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</si>
  <si>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</si>
  <si>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</si>
  <si>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</si>
  <si>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</si>
  <si>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</si>
  <si>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</si>
  <si>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</si>
  <si>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</si>
  <si>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</si>
  <si>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</si>
  <si>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</si>
  <si>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</si>
  <si>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</si>
  <si>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</si>
  <si>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</si>
  <si>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</si>
  <si>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</si>
  <si>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</si>
  <si>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</si>
  <si>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</si>
  <si>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</si>
  <si>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</si>
  <si>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</si>
  <si>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</si>
  <si>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</si>
  <si>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</si>
  <si>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</si>
  <si>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</si>
  <si>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</si>
  <si>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</si>
  <si>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</si>
  <si>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</si>
  <si>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</si>
  <si>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</si>
  <si>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</si>
  <si>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</si>
  <si>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</si>
  <si>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</si>
  <si>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</si>
  <si>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</si>
  <si>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</si>
  <si>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</si>
  <si>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</si>
  <si>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</si>
  <si>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</si>
  <si>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</si>
  <si>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</si>
  <si>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</si>
  <si>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</si>
  <si>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</si>
  <si>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</si>
  <si>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</si>
  <si>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</si>
  <si>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</si>
  <si>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</si>
  <si>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</si>
  <si>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</si>
  <si>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</si>
  <si>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</si>
  <si>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</si>
  <si>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</si>
  <si>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</si>
  <si>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</si>
  <si>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</si>
  <si>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</si>
  <si>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</si>
  <si>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</si>
  <si>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</si>
  <si>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</si>
  <si>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</si>
  <si>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</si>
  <si>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</si>
  <si>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</si>
  <si>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</si>
  <si>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</si>
  <si>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</si>
  <si>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</si>
  <si>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</si>
  <si>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</si>
  <si>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</si>
  <si>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</si>
  <si>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</si>
  <si>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</si>
  <si>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</si>
  <si>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</si>
  <si>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</si>
  <si>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</si>
  <si>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</si>
  <si>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</si>
  <si>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</si>
  <si>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</si>
  <si>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</si>
  <si>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</si>
  <si>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</si>
  <si>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</si>
  <si>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</si>
  <si>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</si>
  <si>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</si>
  <si>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</si>
  <si>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</si>
  <si>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</si>
  <si>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</si>
  <si>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</si>
  <si>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</si>
  <si>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</si>
  <si>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</si>
  <si>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</si>
  <si>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</si>
  <si>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</si>
  <si>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</si>
  <si>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</si>
  <si>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</si>
  <si>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</si>
  <si>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</si>
  <si>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</si>
  <si>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</si>
  <si>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</si>
  <si>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</si>
  <si>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</si>
  <si>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</si>
  <si>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</si>
  <si>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</si>
  <si>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</si>
  <si>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</si>
  <si>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</si>
  <si>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</si>
  <si>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</si>
  <si>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</si>
  <si>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</si>
  <si>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</si>
  <si>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</si>
  <si>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</si>
  <si>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</si>
  <si>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</si>
  <si>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</si>
  <si>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</si>
  <si>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</si>
  <si>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</si>
  <si>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</si>
  <si>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</si>
  <si>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</si>
  <si>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</si>
  <si>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</si>
  <si>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</si>
  <si>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</si>
  <si>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</si>
  <si>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</si>
  <si>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</si>
  <si>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</si>
  <si>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</si>
  <si>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</si>
  <si>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</si>
  <si>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</si>
  <si>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</si>
  <si>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</si>
  <si>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</si>
  <si>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</si>
  <si>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</si>
  <si>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</si>
  <si>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</si>
  <si>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</si>
  <si>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</si>
  <si>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</si>
  <si>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</si>
  <si>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</si>
  <si>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</si>
  <si>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</si>
  <si>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</si>
  <si>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</si>
  <si>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</si>
  <si>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</si>
  <si>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</si>
  <si>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</si>
  <si>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</si>
  <si>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</si>
  <si>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</si>
  <si>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</si>
  <si>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</si>
  <si>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</si>
  <si>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</si>
  <si>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</si>
  <si>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</si>
  <si>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</si>
  <si>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</si>
  <si>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</si>
  <si>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</si>
  <si>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</si>
  <si>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</si>
  <si>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</si>
  <si>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</si>
  <si>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</si>
  <si>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</si>
  <si>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</si>
  <si>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</si>
  <si>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</si>
  <si>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</si>
  <si>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</si>
  <si>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</si>
  <si>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</si>
  <si>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</si>
  <si>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</si>
  <si>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</si>
  <si>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</si>
  <si>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</si>
  <si>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</si>
  <si>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</si>
  <si>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</si>
  <si>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</si>
  <si>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</si>
  <si>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</si>
  <si>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</si>
  <si>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</si>
  <si>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</si>
  <si>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</si>
  <si>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</si>
  <si>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</si>
  <si>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</si>
  <si>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</si>
  <si>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</si>
  <si>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</si>
  <si>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</si>
  <si>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</si>
  <si>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</si>
  <si>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</si>
  <si>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</si>
  <si>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</si>
  <si>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</si>
  <si>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</si>
  <si>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</si>
  <si>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</si>
  <si>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</si>
  <si>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</si>
  <si>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</si>
  <si>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</si>
  <si>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</si>
  <si>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</si>
  <si>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</si>
  <si>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</si>
  <si>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</si>
  <si>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</si>
  <si>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</si>
  <si>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</si>
  <si>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</si>
  <si>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</si>
  <si>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</si>
  <si>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</si>
  <si>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</si>
  <si>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</si>
  <si>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</si>
  <si>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</si>
  <si>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</si>
  <si>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</si>
  <si>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</si>
  <si>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</si>
  <si>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</si>
  <si>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</si>
  <si>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</si>
  <si>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</si>
  <si>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</si>
  <si>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</si>
  <si>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</si>
  <si>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</si>
  <si>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</si>
  <si>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</si>
  <si>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</si>
  <si>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</si>
  <si>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</si>
  <si>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</si>
  <si>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</si>
  <si>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</si>
  <si>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</si>
  <si>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</si>
  <si>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</si>
  <si>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</si>
  <si>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</si>
  <si>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</si>
  <si>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</si>
  <si>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</si>
  <si>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</si>
  <si>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</si>
  <si>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</si>
  <si>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</si>
  <si>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</si>
  <si>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</si>
  <si>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</si>
  <si>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</si>
  <si>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</si>
  <si>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</si>
  <si>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</si>
  <si>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</si>
  <si>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</si>
  <si>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</si>
  <si>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</si>
  <si>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</si>
  <si>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</si>
  <si>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</si>
  <si>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</si>
  <si>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</si>
  <si>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</si>
  <si>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</si>
  <si>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</si>
  <si>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</si>
  <si>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</si>
  <si>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</si>
  <si>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</si>
  <si>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</si>
  <si>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</si>
  <si>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</si>
  <si>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</si>
  <si>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</si>
  <si>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</si>
  <si>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</si>
  <si>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</si>
  <si>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</si>
  <si>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</si>
  <si>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</si>
  <si>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</si>
  <si>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</si>
  <si>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</si>
  <si>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</si>
  <si>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</si>
  <si>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</si>
  <si>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</si>
  <si>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</si>
  <si>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</si>
  <si>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</si>
  <si>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</si>
  <si>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</si>
  <si>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</si>
  <si>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</si>
  <si>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</si>
  <si>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</si>
  <si>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</si>
  <si>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</si>
  <si>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</si>
  <si>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</si>
  <si>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</si>
  <si>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</si>
  <si>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</si>
  <si>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</si>
  <si>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</si>
  <si>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</si>
  <si>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</si>
  <si>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</si>
  <si>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</si>
  <si>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</si>
  <si>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</si>
  <si>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</si>
  <si>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</si>
  <si>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</si>
  <si>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</si>
  <si>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</si>
  <si>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</si>
  <si>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</si>
  <si>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</si>
  <si>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</si>
  <si>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</si>
  <si>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</si>
  <si>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</si>
  <si>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</si>
  <si>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</si>
  <si>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</si>
  <si>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</si>
  <si>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</si>
  <si>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</si>
  <si>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</si>
  <si>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</si>
  <si>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</si>
  <si>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</si>
  <si>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</si>
  <si>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</si>
  <si>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</si>
  <si>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</si>
  <si>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</si>
  <si>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</si>
  <si>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</si>
  <si>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</si>
  <si>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</si>
  <si>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</si>
  <si>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</si>
  <si>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</si>
  <si>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</si>
  <si>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</si>
  <si>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</si>
  <si>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</si>
  <si>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</si>
  <si>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</si>
  <si>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</si>
  <si>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</si>
  <si>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</si>
  <si>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</si>
  <si>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</si>
  <si>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</si>
  <si>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</si>
  <si>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</si>
  <si>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</si>
  <si>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</si>
  <si>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</si>
  <si>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</si>
  <si>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</si>
  <si>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</si>
  <si>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</si>
  <si>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</si>
  <si>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</si>
  <si>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</si>
  <si>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</si>
  <si>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</si>
  <si>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</si>
  <si>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</si>
  <si>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</si>
  <si>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</si>
  <si>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</si>
  <si>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</si>
  <si>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</si>
  <si>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</si>
  <si>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</si>
  <si>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</si>
  <si>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</si>
  <si>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</si>
  <si>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</si>
  <si>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</si>
  <si>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</si>
  <si>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</si>
  <si>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</si>
  <si>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</si>
  <si>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</si>
  <si>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</si>
  <si>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</si>
  <si>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</si>
  <si>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</si>
  <si>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</si>
  <si>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</si>
  <si>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</si>
  <si>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</si>
  <si>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</si>
  <si>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</si>
  <si>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</si>
  <si>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</si>
  <si>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</si>
  <si>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</si>
  <si>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</si>
  <si>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</si>
  <si>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</si>
  <si>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</si>
  <si>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</si>
  <si>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</si>
  <si>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</si>
  <si>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</si>
  <si>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</si>
  <si>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</si>
  <si>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</si>
  <si>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</si>
  <si>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</si>
  <si>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</si>
  <si>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</si>
  <si>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</si>
  <si>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</si>
  <si>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</si>
  <si>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</si>
  <si>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</si>
  <si>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</si>
  <si>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</si>
  <si>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</si>
  <si>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</si>
  <si>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</si>
  <si>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</si>
  <si>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</si>
  <si>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</si>
  <si>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</si>
  <si>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</si>
  <si>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</si>
  <si>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</si>
  <si>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</si>
  <si>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</si>
  <si>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</si>
  <si>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</si>
  <si>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</si>
  <si>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</si>
  <si>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</si>
  <si>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</si>
  <si>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</si>
  <si>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</si>
  <si>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</si>
  <si>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</si>
  <si>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</si>
  <si>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</si>
  <si>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</si>
  <si>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</si>
  <si>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</si>
  <si>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</si>
  <si>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</si>
  <si>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</si>
  <si>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</si>
  <si>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</si>
  <si>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</si>
  <si>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</si>
  <si>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</si>
  <si>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</si>
  <si>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</si>
  <si>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</si>
  <si>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</si>
  <si>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</si>
  <si>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</si>
  <si>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</si>
  <si>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</si>
  <si>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</si>
  <si>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</si>
  <si>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</si>
  <si>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</si>
  <si>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</si>
  <si>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</si>
  <si>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</si>
  <si>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</si>
  <si>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</si>
  <si>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</si>
  <si>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</si>
  <si>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</si>
  <si>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</si>
  <si>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</si>
  <si>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</si>
  <si>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</si>
  <si>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</si>
  <si>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</si>
  <si>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</si>
  <si>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</si>
  <si>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</si>
  <si>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</si>
  <si>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</si>
  <si>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</si>
  <si>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</si>
  <si>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</si>
  <si>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</si>
  <si>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</si>
  <si>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</si>
  <si>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</si>
  <si>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</si>
  <si>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</si>
  <si>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</si>
  <si>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</si>
  <si>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</si>
  <si>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</si>
  <si>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</si>
  <si>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</si>
  <si>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</si>
  <si>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</si>
  <si>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</si>
  <si>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</si>
  <si>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</si>
  <si>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</si>
  <si>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</si>
  <si>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</si>
  <si>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</si>
  <si>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</si>
  <si>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</si>
  <si>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</si>
  <si>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</si>
  <si>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</si>
  <si>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</si>
  <si>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</si>
  <si>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</si>
  <si>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</si>
  <si>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</si>
  <si>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</si>
  <si>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</si>
  <si>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</si>
  <si>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</si>
  <si>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</si>
  <si>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</si>
  <si>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</si>
  <si>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</si>
  <si>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</si>
  <si>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</si>
  <si>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</si>
  <si>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</si>
  <si>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</si>
  <si>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</si>
  <si>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</si>
  <si>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</si>
  <si>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</si>
  <si>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</si>
  <si>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</si>
  <si>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</si>
  <si>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</si>
  <si>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</si>
  <si>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</si>
  <si>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</si>
  <si>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</si>
  <si>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</si>
  <si>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</si>
  <si>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</si>
  <si>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</si>
  <si>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</si>
  <si>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</si>
  <si>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</si>
  <si>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</si>
  <si>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</si>
  <si>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</si>
  <si>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</si>
  <si>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</si>
  <si>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</si>
  <si>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</si>
  <si>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</si>
  <si>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</si>
  <si>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</si>
  <si>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</si>
  <si>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</si>
  <si>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</si>
  <si>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</si>
  <si>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</si>
  <si>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</si>
  <si>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</si>
  <si>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</si>
  <si>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</si>
  <si>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</si>
  <si>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</si>
  <si>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</si>
  <si>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</si>
  <si>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</si>
  <si>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</si>
  <si>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</si>
  <si>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</si>
  <si>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</si>
  <si>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</si>
  <si>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</si>
  <si>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</si>
  <si>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</si>
  <si>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</si>
  <si>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</si>
  <si>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</si>
  <si>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</si>
  <si>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</si>
  <si>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</si>
  <si>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</si>
  <si>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</si>
  <si>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</si>
  <si>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</si>
  <si>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</si>
  <si>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</si>
  <si>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</si>
  <si>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</si>
  <si>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</si>
  <si>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</si>
  <si>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</si>
  <si>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</si>
  <si>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</si>
  <si>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</si>
  <si>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</si>
  <si>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</si>
  <si>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</si>
  <si>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</si>
  <si>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</si>
  <si>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</si>
  <si>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</si>
  <si>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</si>
  <si>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</si>
  <si>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</si>
  <si>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</si>
  <si>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</si>
  <si>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</si>
  <si>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</si>
  <si>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</si>
  <si>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</si>
  <si>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</si>
  <si>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</si>
  <si>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</si>
  <si>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</si>
  <si>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</si>
  <si>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</si>
  <si>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</si>
  <si>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</si>
  <si>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</si>
  <si>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</si>
  <si>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</si>
  <si>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</si>
  <si>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</si>
  <si>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</si>
  <si>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</si>
  <si>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</si>
  <si>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</si>
  <si>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</si>
  <si>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</si>
  <si>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</si>
  <si>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</si>
  <si>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</si>
  <si>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</si>
  <si>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</si>
  <si>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</si>
  <si>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</si>
  <si>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</si>
  <si>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</si>
  <si>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</si>
  <si>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</si>
  <si>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</si>
  <si>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</si>
  <si>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</si>
  <si>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</si>
  <si>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</si>
  <si>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</si>
  <si>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</si>
  <si>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</si>
  <si>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</si>
  <si>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</si>
  <si>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</si>
  <si>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</si>
  <si>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</si>
  <si>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</si>
  <si>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</si>
  <si>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</si>
  <si>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</si>
  <si>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</si>
  <si>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</si>
  <si>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</si>
  <si>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</si>
  <si>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</si>
  <si>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</si>
  <si>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</si>
  <si>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</si>
  <si>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</si>
  <si>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</si>
  <si>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</si>
  <si>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</si>
  <si>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</si>
  <si>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</si>
  <si>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</si>
  <si>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</si>
  <si>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</si>
  <si>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</si>
  <si>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</si>
  <si>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</si>
  <si>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</si>
  <si>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</si>
  <si>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</si>
  <si>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</si>
  <si>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</si>
  <si>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</si>
  <si>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</si>
  <si>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</si>
  <si>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</si>
  <si>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</si>
  <si>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</si>
  <si>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</si>
  <si>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</si>
  <si>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</si>
  <si>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</si>
  <si>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</si>
  <si>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</si>
  <si>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</si>
  <si>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</si>
  <si>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</si>
  <si>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</si>
  <si>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</si>
  <si>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</si>
  <si>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</si>
  <si>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</si>
  <si>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</si>
  <si>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</si>
  <si>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</si>
  <si>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</si>
  <si>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</si>
  <si>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</si>
  <si>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</si>
  <si>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</si>
  <si>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</si>
  <si>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</si>
  <si>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</si>
  <si>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</si>
  <si>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</si>
  <si>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</si>
  <si>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</si>
  <si>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</si>
  <si>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</si>
  <si>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</si>
  <si>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</si>
  <si>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</si>
  <si>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</si>
  <si>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</si>
  <si>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</si>
  <si>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</si>
  <si>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</si>
  <si>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</si>
  <si>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</si>
  <si>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</si>
  <si>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</si>
  <si>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</si>
  <si>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</si>
  <si>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</si>
  <si>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</si>
  <si>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</si>
  <si>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</si>
  <si>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</si>
  <si>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</si>
  <si>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</si>
  <si>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</si>
  <si>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</si>
  <si>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</si>
  <si>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</si>
  <si>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</si>
  <si>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</si>
  <si>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</si>
  <si>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</si>
  <si>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</si>
  <si>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</si>
  <si>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</si>
  <si>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</si>
  <si>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</si>
  <si>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</si>
  <si>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</si>
  <si>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</si>
  <si>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</si>
  <si>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</si>
  <si>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</si>
  <si>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</si>
  <si>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</si>
  <si>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</si>
  <si>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</si>
  <si>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</si>
  <si>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</si>
  <si>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</si>
  <si>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</si>
  <si>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</si>
  <si>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</si>
  <si>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</si>
  <si>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</si>
  <si>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</si>
  <si>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</si>
  <si>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</si>
  <si>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</si>
  <si>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</si>
  <si>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</si>
  <si>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</si>
  <si>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</si>
  <si>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</si>
  <si>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</si>
  <si>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</si>
  <si>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</si>
  <si>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</si>
  <si>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</si>
  <si>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</si>
  <si>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</si>
  <si>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</si>
  <si>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</si>
  <si>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</si>
  <si>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</si>
  <si>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</si>
  <si>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</si>
  <si>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</si>
  <si>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</si>
  <si>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</si>
  <si>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</si>
  <si>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</si>
  <si>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</si>
  <si>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</si>
  <si>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</si>
  <si>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</si>
  <si>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</si>
  <si>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</si>
  <si>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</si>
  <si>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</si>
  <si>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</si>
  <si>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</si>
  <si>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</si>
  <si>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</si>
  <si>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</si>
  <si>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</si>
  <si>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</si>
  <si>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</si>
  <si>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</si>
  <si>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</si>
  <si>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</si>
  <si>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</si>
  <si>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</si>
  <si>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</si>
  <si>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</si>
  <si>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</si>
  <si>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</si>
  <si>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</si>
  <si>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</si>
  <si>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</si>
  <si>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</si>
  <si>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</si>
  <si>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</si>
  <si>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</si>
  <si>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</si>
  <si>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</si>
  <si>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</si>
  <si>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</si>
  <si>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</si>
  <si>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</si>
  <si>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</si>
  <si>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</si>
  <si>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</si>
  <si>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</si>
  <si>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</si>
  <si>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</si>
  <si>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</si>
  <si>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</si>
  <si>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</si>
  <si>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</si>
  <si>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</si>
  <si>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</si>
  <si>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</si>
  <si>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</si>
  <si>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</si>
  <si>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</si>
  <si>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</si>
  <si>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</si>
  <si>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</si>
  <si>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</si>
  <si>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</si>
  <si>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</si>
  <si>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</si>
  <si>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</si>
  <si>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</si>
  <si>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</si>
  <si>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</si>
  <si>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</si>
  <si>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</si>
  <si>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</si>
  <si>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</si>
  <si>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</si>
  <si>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</si>
  <si>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</si>
  <si>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</si>
  <si>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</si>
  <si>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</si>
  <si>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</si>
  <si>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</si>
  <si>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</si>
  <si>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</si>
  <si>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</si>
  <si>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</si>
  <si>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</si>
  <si>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</si>
  <si>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</si>
  <si>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</si>
  <si>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</si>
  <si>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</si>
  <si>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</si>
  <si>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</si>
  <si>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</si>
  <si>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</si>
  <si>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</si>
  <si>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</si>
  <si>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</si>
  <si>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</si>
  <si>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</si>
  <si>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</si>
  <si>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</si>
  <si>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</si>
  <si>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</si>
  <si>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</si>
  <si>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</si>
  <si>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</si>
  <si>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</si>
  <si>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</si>
  <si>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</si>
  <si>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</si>
  <si>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</si>
  <si>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</si>
  <si>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</si>
  <si>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</si>
  <si>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</si>
  <si>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</si>
  <si>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</si>
  <si>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</si>
  <si>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</si>
  <si>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</si>
  <si>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</si>
  <si>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</si>
  <si>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</si>
  <si>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</si>
  <si>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</si>
  <si>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</si>
  <si>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</si>
  <si>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</si>
  <si>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</si>
  <si>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</si>
  <si>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</si>
  <si>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</si>
  <si>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</si>
  <si>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</si>
  <si>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</si>
  <si>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</si>
  <si>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</si>
  <si>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</si>
  <si>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</si>
  <si>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</si>
  <si>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</si>
  <si>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</si>
  <si>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</si>
  <si>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</si>
  <si>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</si>
  <si>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</si>
  <si>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</si>
  <si>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</si>
  <si>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</si>
  <si>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</si>
  <si>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</si>
  <si>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</si>
  <si>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</si>
  <si>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</si>
  <si>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</si>
  <si>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</si>
  <si>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</si>
  <si>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</si>
  <si>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</si>
  <si>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</si>
  <si>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</si>
  <si>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</si>
  <si>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</si>
  <si>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</si>
  <si>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</si>
  <si>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</si>
  <si>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</si>
  <si>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</si>
  <si>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</si>
  <si>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</si>
  <si>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</si>
  <si>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</si>
  <si>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</si>
  <si>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</si>
  <si>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</si>
  <si>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</si>
  <si>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</si>
  <si>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</si>
  <si>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</si>
  <si>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</si>
  <si>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</si>
  <si>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</si>
  <si>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</si>
  <si>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</si>
  <si>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</si>
  <si>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</si>
  <si>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</si>
  <si>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</si>
  <si>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</si>
  <si>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</si>
  <si>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</si>
  <si>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</si>
  <si>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</si>
  <si>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</si>
  <si>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</si>
  <si>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</si>
  <si>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</si>
  <si>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</si>
  <si>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</si>
  <si>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</si>
  <si>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</si>
  <si>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</si>
  <si>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</si>
  <si>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</si>
  <si>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</si>
  <si>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</si>
  <si>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</si>
  <si>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</si>
  <si>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</si>
  <si>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</si>
  <si>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</si>
  <si>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</si>
  <si>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</si>
  <si>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</si>
  <si>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</si>
  <si>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</si>
  <si>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</si>
  <si>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</si>
  <si>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</si>
  <si>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</si>
  <si>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</si>
  <si>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</si>
  <si>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</si>
  <si>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</si>
  <si>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</si>
  <si>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</si>
  <si>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</si>
  <si>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</si>
  <si>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</si>
  <si>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</si>
  <si>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</si>
  <si>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</si>
  <si>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</si>
  <si>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</si>
  <si>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</si>
  <si>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</si>
  <si>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</si>
  <si>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</si>
  <si>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</si>
  <si>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</si>
  <si>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</si>
  <si>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</si>
  <si>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</si>
  <si>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</si>
  <si>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</si>
  <si>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</si>
  <si>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</si>
  <si>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</si>
  <si>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</si>
  <si>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</si>
  <si>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</si>
  <si>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</si>
  <si>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</si>
  <si>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</si>
  <si>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</si>
  <si>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</si>
  <si>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</si>
  <si>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</si>
  <si>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</si>
  <si>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</si>
  <si>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</si>
  <si>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</si>
  <si>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</si>
  <si>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</si>
  <si>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</si>
  <si>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</si>
  <si>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</si>
  <si>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</si>
  <si>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</si>
  <si>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</si>
  <si>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</si>
  <si>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</si>
  <si>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</si>
  <si>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</si>
  <si>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</si>
  <si>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</si>
  <si>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</si>
  <si>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</si>
  <si>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</si>
  <si>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</si>
  <si>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</si>
  <si>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</si>
  <si>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</si>
  <si>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</si>
  <si>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</si>
  <si>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</si>
  <si>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</si>
  <si>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</si>
  <si>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</si>
  <si>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</si>
  <si>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</si>
  <si>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</si>
  <si>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</si>
  <si>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</si>
  <si>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</si>
  <si>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</si>
  <si>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</si>
  <si>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</si>
  <si>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</si>
  <si>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</si>
  <si>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</si>
  <si>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</si>
  <si>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</si>
  <si>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</si>
  <si>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</si>
  <si>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</si>
  <si>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</si>
  <si>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</si>
  <si>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</si>
  <si>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</si>
  <si>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</si>
  <si>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</si>
  <si>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</si>
  <si>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</si>
  <si>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</si>
  <si>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</si>
  <si>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</si>
  <si>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</si>
  <si>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</si>
  <si>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</si>
  <si>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</si>
  <si>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</si>
  <si>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</si>
  <si>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</si>
  <si>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</si>
  <si>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</si>
  <si>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</si>
  <si>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</si>
  <si>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</si>
  <si>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</si>
  <si>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</si>
  <si>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</si>
  <si>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</si>
  <si>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</si>
  <si>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</si>
  <si>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</si>
  <si>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</si>
  <si>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</si>
  <si>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</si>
  <si>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</si>
  <si>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</si>
  <si>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</si>
  <si>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</si>
  <si>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</si>
  <si>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</si>
  <si>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</si>
  <si>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</si>
  <si>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</si>
  <si>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</si>
  <si>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</si>
  <si>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</si>
  <si>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</si>
  <si>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</si>
  <si>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</si>
  <si>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</si>
  <si>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</si>
  <si>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</si>
  <si>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</si>
  <si>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</si>
  <si>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</si>
  <si>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</si>
  <si>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</si>
  <si>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</si>
  <si>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</si>
  <si>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</si>
  <si>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</si>
  <si>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</si>
  <si>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</si>
  <si>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</si>
  <si>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</si>
  <si>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</si>
  <si>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</si>
  <si>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</si>
  <si>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</si>
  <si>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</si>
  <si>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</si>
  <si>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</si>
  <si>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</si>
  <si>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</si>
  <si>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</si>
  <si>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</si>
  <si>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</si>
  <si>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</si>
  <si>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</si>
  <si>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</si>
  <si>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</si>
  <si>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</si>
  <si>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</si>
  <si>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</si>
  <si>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</si>
  <si>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</si>
  <si>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</si>
  <si>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</si>
  <si>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</si>
  <si>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</si>
  <si>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</si>
  <si>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</si>
  <si>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</si>
  <si>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</si>
  <si>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</si>
  <si>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</si>
  <si>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</si>
  <si>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</si>
  <si>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</si>
  <si>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</si>
  <si>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</si>
  <si>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</si>
  <si>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</si>
  <si>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</si>
  <si>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</si>
  <si>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</si>
  <si>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</si>
  <si>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</si>
  <si>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</si>
  <si>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</si>
  <si>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</si>
  <si>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</si>
  <si>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</si>
  <si>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</si>
  <si>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</si>
  <si>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</si>
  <si>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</si>
  <si>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</si>
  <si>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</si>
  <si>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</si>
  <si>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</si>
  <si>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</si>
  <si>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</si>
  <si>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</si>
  <si>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</si>
  <si>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</si>
  <si>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</si>
  <si>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</si>
  <si>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</si>
  <si>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</si>
  <si>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</si>
  <si>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</si>
  <si>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</si>
  <si>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</si>
  <si>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</si>
  <si>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</si>
  <si>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</si>
  <si>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</si>
  <si>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</si>
  <si>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</si>
  <si>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</si>
  <si>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</si>
  <si>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</si>
  <si>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</si>
  <si>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</si>
  <si>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</si>
  <si>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</si>
  <si>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</si>
  <si>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</si>
  <si>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</si>
  <si>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</si>
  <si>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</si>
  <si>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</si>
  <si>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</si>
  <si>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</si>
  <si>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</si>
  <si>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</si>
  <si>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</si>
  <si>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</si>
  <si>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</si>
  <si>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</si>
  <si>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</si>
  <si>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</si>
  <si>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</si>
  <si>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</si>
  <si>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</si>
  <si>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</si>
  <si>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</si>
  <si>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</si>
  <si>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</si>
  <si>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</si>
  <si>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</si>
  <si>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</si>
  <si>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</si>
  <si>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</si>
  <si>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</si>
  <si>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</si>
  <si>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</si>
  <si>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</si>
  <si>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</si>
  <si>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</si>
  <si>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</si>
  <si>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</si>
  <si>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</si>
  <si>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</si>
  <si>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</si>
  <si>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</si>
  <si>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</si>
  <si>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</si>
  <si>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</si>
  <si>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</si>
  <si>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</si>
  <si>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</si>
  <si>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</si>
  <si>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</si>
  <si>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</si>
  <si>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</si>
  <si>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</si>
  <si>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</si>
  <si>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</si>
  <si>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</si>
  <si>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</si>
  <si>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</si>
  <si>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</si>
  <si>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</si>
  <si>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</si>
  <si>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</si>
  <si>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</si>
  <si>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</si>
  <si>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</si>
  <si>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</si>
  <si>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</si>
  <si>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</si>
  <si>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</si>
  <si>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</si>
  <si>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</si>
  <si>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</si>
  <si>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</si>
  <si>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</si>
  <si>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</si>
  <si>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</si>
  <si>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</si>
  <si>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</si>
  <si>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</si>
  <si>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</si>
  <si>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</si>
  <si>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</si>
  <si>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</si>
  <si>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</si>
  <si>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</si>
  <si>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</si>
  <si>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</si>
  <si>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</si>
  <si>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</si>
  <si>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</si>
  <si>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</si>
  <si>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</si>
  <si>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</si>
  <si>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</si>
  <si>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</si>
  <si>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</si>
  <si>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</si>
  <si>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</si>
  <si>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</si>
  <si>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</si>
  <si>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</si>
  <si>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</si>
  <si>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</si>
  <si>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</si>
  <si>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</si>
  <si>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</si>
  <si>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</si>
  <si>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</si>
  <si>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</si>
  <si>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</si>
  <si>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</si>
  <si>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Нишка Бања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</si>
</sst>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370</c:v>
                </c:pt>
                <c:pt idx="1">
                  <c:v>445</c:v>
                </c:pt>
                <c:pt idx="2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383</c:v>
                </c:pt>
                <c:pt idx="1">
                  <c:v>448</c:v>
                </c:pt>
                <c:pt idx="2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323648"/>
        <c:axId val="117325184"/>
      </c:barChart>
      <c:catAx>
        <c:axId val="11732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25184"/>
        <c:crosses val="autoZero"/>
        <c:auto val="1"/>
        <c:lblAlgn val="ctr"/>
        <c:lblOffset val="100"/>
        <c:noMultiLvlLbl val="0"/>
      </c:catAx>
      <c:valAx>
        <c:axId val="11732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236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599488"/>
        <c:axId val="119601024"/>
      </c:barChart>
      <c:catAx>
        <c:axId val="1195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601024"/>
        <c:crosses val="autoZero"/>
        <c:auto val="1"/>
        <c:lblAlgn val="ctr"/>
        <c:lblOffset val="100"/>
        <c:noMultiLvlLbl val="0"/>
      </c:catAx>
      <c:valAx>
        <c:axId val="1196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599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945472"/>
        <c:axId val="119955456"/>
      </c:barChart>
      <c:catAx>
        <c:axId val="11994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955456"/>
        <c:crosses val="autoZero"/>
        <c:auto val="1"/>
        <c:lblAlgn val="ctr"/>
        <c:lblOffset val="100"/>
        <c:noMultiLvlLbl val="0"/>
      </c:catAx>
      <c:valAx>
        <c:axId val="11995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945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970432"/>
        <c:axId val="119972224"/>
      </c:barChart>
      <c:catAx>
        <c:axId val="119970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972224"/>
        <c:crosses val="autoZero"/>
        <c:auto val="1"/>
        <c:lblAlgn val="ctr"/>
        <c:lblOffset val="100"/>
        <c:noMultiLvlLbl val="0"/>
      </c:catAx>
      <c:valAx>
        <c:axId val="119972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9970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328960"/>
        <c:axId val="120330496"/>
      </c:barChart>
      <c:catAx>
        <c:axId val="12032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30496"/>
        <c:crosses val="autoZero"/>
        <c:auto val="1"/>
        <c:lblAlgn val="ctr"/>
        <c:lblOffset val="100"/>
        <c:noMultiLvlLbl val="0"/>
      </c:catAx>
      <c:valAx>
        <c:axId val="120330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28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361344"/>
        <c:axId val="120362880"/>
      </c:barChart>
      <c:catAx>
        <c:axId val="120361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62880"/>
        <c:crosses val="autoZero"/>
        <c:auto val="1"/>
        <c:lblAlgn val="ctr"/>
        <c:lblOffset val="100"/>
        <c:noMultiLvlLbl val="0"/>
      </c:catAx>
      <c:valAx>
        <c:axId val="120362880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6134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93.036000000000001</c:v>
                </c:pt>
                <c:pt idx="1">
                  <c:v>93.036000000000001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385536"/>
        <c:axId val="120387072"/>
      </c:barChart>
      <c:catAx>
        <c:axId val="120385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87072"/>
        <c:crosses val="autoZero"/>
        <c:auto val="1"/>
        <c:lblAlgn val="ctr"/>
        <c:lblOffset val="100"/>
        <c:noMultiLvlLbl val="0"/>
      </c:catAx>
      <c:valAx>
        <c:axId val="1203870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85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543104"/>
        <c:axId val="120544640"/>
      </c:barChart>
      <c:catAx>
        <c:axId val="12054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44640"/>
        <c:crosses val="autoZero"/>
        <c:auto val="1"/>
        <c:lblAlgn val="ctr"/>
        <c:lblOffset val="100"/>
        <c:noMultiLvlLbl val="0"/>
      </c:catAx>
      <c:valAx>
        <c:axId val="12054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F10-4820-ACDF-3C1F7B89DCF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F10-4820-ACDF-3C1F7B89DCFE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569856"/>
        <c:axId val="120571392"/>
      </c:barChart>
      <c:catAx>
        <c:axId val="12056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71392"/>
        <c:crosses val="autoZero"/>
        <c:auto val="1"/>
        <c:lblAlgn val="ctr"/>
        <c:lblOffset val="100"/>
        <c:noMultiLvlLbl val="0"/>
      </c:catAx>
      <c:valAx>
        <c:axId val="120571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69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661888"/>
        <c:axId val="120663424"/>
      </c:barChart>
      <c:catAx>
        <c:axId val="12066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63424"/>
        <c:crosses val="autoZero"/>
        <c:auto val="1"/>
        <c:lblAlgn val="ctr"/>
        <c:lblOffset val="100"/>
        <c:noMultiLvlLbl val="0"/>
      </c:catAx>
      <c:valAx>
        <c:axId val="120663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66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15.611781896485427</c:v>
                </c:pt>
                <c:pt idx="1">
                  <c:v>59.916942244097513</c:v>
                </c:pt>
                <c:pt idx="2">
                  <c:v>24.471275859417059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40</c:v>
                </c:pt>
                <c:pt idx="1">
                  <c:v>47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16</c:v>
                </c:pt>
                <c:pt idx="1">
                  <c:v>21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342208"/>
        <c:axId val="117343744"/>
      </c:barChart>
      <c:catAx>
        <c:axId val="11734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43744"/>
        <c:crosses val="autoZero"/>
        <c:auto val="1"/>
        <c:lblAlgn val="ctr"/>
        <c:lblOffset val="100"/>
        <c:noMultiLvlLbl val="0"/>
      </c:catAx>
      <c:valAx>
        <c:axId val="11734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422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0734848"/>
        <c:axId val="120736384"/>
      </c:barChart>
      <c:catAx>
        <c:axId val="12073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36384"/>
        <c:crosses val="autoZero"/>
        <c:auto val="1"/>
        <c:lblAlgn val="ctr"/>
        <c:lblOffset val="100"/>
        <c:noMultiLvlLbl val="0"/>
      </c:catAx>
      <c:valAx>
        <c:axId val="120736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0734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0784384"/>
        <c:axId val="120785920"/>
      </c:barChart>
      <c:catAx>
        <c:axId val="1207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85920"/>
        <c:crosses val="autoZero"/>
        <c:auto val="1"/>
        <c:lblAlgn val="ctr"/>
        <c:lblOffset val="100"/>
        <c:noMultiLvlLbl val="0"/>
      </c:catAx>
      <c:valAx>
        <c:axId val="12078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078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126.9</c:v>
                </c:pt>
                <c:pt idx="1">
                  <c:v>136.69999999999999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129.1</c:v>
                </c:pt>
                <c:pt idx="1">
                  <c:v>114.5</c:v>
                </c:pt>
                <c:pt idx="2">
                  <c:v>106.5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821632"/>
        <c:axId val="120823168"/>
      </c:barChart>
      <c:catAx>
        <c:axId val="12082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823168"/>
        <c:crosses val="autoZero"/>
        <c:auto val="1"/>
        <c:lblAlgn val="ctr"/>
        <c:lblOffset val="100"/>
        <c:noMultiLvlLbl val="0"/>
      </c:catAx>
      <c:valAx>
        <c:axId val="120823168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82163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289</c:v>
                </c:pt>
                <c:pt idx="1">
                  <c:v>237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053568"/>
        <c:axId val="121055104"/>
      </c:barChart>
      <c:catAx>
        <c:axId val="12105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55104"/>
        <c:crosses val="autoZero"/>
        <c:auto val="1"/>
        <c:lblAlgn val="ctr"/>
        <c:lblOffset val="100"/>
        <c:noMultiLvlLbl val="0"/>
      </c:catAx>
      <c:valAx>
        <c:axId val="12105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53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</c:v>
                </c:pt>
                <c:pt idx="1">
                  <c:v>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10</c:v>
                </c:pt>
                <c:pt idx="1">
                  <c:v>11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078144"/>
        <c:axId val="121079680"/>
      </c:barChart>
      <c:catAx>
        <c:axId val="12107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79680"/>
        <c:crosses val="autoZero"/>
        <c:auto val="1"/>
        <c:lblAlgn val="ctr"/>
        <c:lblOffset val="100"/>
        <c:noMultiLvlLbl val="0"/>
      </c:catAx>
      <c:valAx>
        <c:axId val="12107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7814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38</c:v>
                </c:pt>
                <c:pt idx="1">
                  <c:v>39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52</c:v>
                </c:pt>
                <c:pt idx="1">
                  <c:v>59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123584"/>
        <c:axId val="121125120"/>
      </c:barChart>
      <c:catAx>
        <c:axId val="12112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25120"/>
        <c:crosses val="autoZero"/>
        <c:auto val="1"/>
        <c:lblAlgn val="ctr"/>
        <c:lblOffset val="100"/>
        <c:noMultiLvlLbl val="0"/>
      </c:catAx>
      <c:valAx>
        <c:axId val="12112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23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1.968776436207029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2.1610397600553717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2.0841344305160345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2.3763746827655154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2.314850419134046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2.4225178804891176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2.8224255940936707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3.1377374452049529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3.3376913020072294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3.1608090440667533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3.5145735599477042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4.0375298008151965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3.5760978235791741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4.0144582019533956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3.5684072906252404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2.2610166884565097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1.8995616396216257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1.1920326078597248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297536"/>
        <c:axId val="121303424"/>
      </c:barChart>
      <c:catAx>
        <c:axId val="1212975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1303424"/>
        <c:crosses val="autoZero"/>
        <c:auto val="1"/>
        <c:lblAlgn val="ctr"/>
        <c:lblOffset val="100"/>
        <c:noMultiLvlLbl val="0"/>
      </c:catAx>
      <c:valAx>
        <c:axId val="1213034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12975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2.0303006998384987</c:v>
                </c:pt>
                <c:pt idx="1">
                  <c:v>2.2533261555025765</c:v>
                </c:pt>
                <c:pt idx="2">
                  <c:v>2.3225409520879796</c:v>
                </c:pt>
                <c:pt idx="3">
                  <c:v>2.314850419134046</c:v>
                </c:pt>
                <c:pt idx="4">
                  <c:v>2.2917788202722447</c:v>
                </c:pt>
                <c:pt idx="5">
                  <c:v>2.9608551872644773</c:v>
                </c:pt>
                <c:pt idx="6">
                  <c:v>3.1915711758824883</c:v>
                </c:pt>
                <c:pt idx="7">
                  <c:v>3.3376913020072294</c:v>
                </c:pt>
                <c:pt idx="8">
                  <c:v>3.4069060985926325</c:v>
                </c:pt>
                <c:pt idx="9">
                  <c:v>3.4915019610859037</c:v>
                </c:pt>
                <c:pt idx="10">
                  <c:v>3.4145966315465661</c:v>
                </c:pt>
                <c:pt idx="11">
                  <c:v>3.8068138121971851</c:v>
                </c:pt>
                <c:pt idx="12">
                  <c:v>3.7914327462893178</c:v>
                </c:pt>
                <c:pt idx="13">
                  <c:v>3.7760516803814501</c:v>
                </c:pt>
                <c:pt idx="14">
                  <c:v>3.2915481042836268</c:v>
                </c:pt>
                <c:pt idx="15">
                  <c:v>2.0072291009766978</c:v>
                </c:pt>
                <c:pt idx="16">
                  <c:v>1.5842497885103439</c:v>
                </c:pt>
                <c:pt idx="17">
                  <c:v>0.87672075674844263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328000"/>
        <c:axId val="121329536"/>
      </c:barChart>
      <c:catAx>
        <c:axId val="1213280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1329536"/>
        <c:crosses val="autoZero"/>
        <c:auto val="1"/>
        <c:lblAlgn val="ctr"/>
        <c:lblOffset val="100"/>
        <c:noMultiLvlLbl val="0"/>
      </c:catAx>
      <c:valAx>
        <c:axId val="12132953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3280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0.28263557675322382</c:v>
                </c:pt>
                <c:pt idx="1">
                  <c:v>0.12451085023123443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0.98922451863628336</c:v>
                </c:pt>
                <c:pt idx="1">
                  <c:v>0.39131981501245106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7.1012188659247482</c:v>
                </c:pt>
                <c:pt idx="1">
                  <c:v>1.4585556741373178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21.232997703585941</c:v>
                </c:pt>
                <c:pt idx="1">
                  <c:v>13.500533617929564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54.460342695636811</c:v>
                </c:pt>
                <c:pt idx="1">
                  <c:v>69.281394521522586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6.6949302243419879</c:v>
                </c:pt>
                <c:pt idx="1">
                  <c:v>7.0081821415866248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9.238650415121004</c:v>
                </c:pt>
                <c:pt idx="1">
                  <c:v>8.2355033795802211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476608"/>
        <c:axId val="121478144"/>
      </c:barChart>
      <c:catAx>
        <c:axId val="121476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478144"/>
        <c:crosses val="autoZero"/>
        <c:auto val="1"/>
        <c:lblAlgn val="ctr"/>
        <c:lblOffset val="100"/>
        <c:noMultiLvlLbl val="0"/>
      </c:catAx>
      <c:valAx>
        <c:axId val="121478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4766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32.53842077371489</c:v>
                </c:pt>
                <c:pt idx="1">
                  <c:v>28.619708288865169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27.080021197668259</c:v>
                </c:pt>
                <c:pt idx="1">
                  <c:v>32.479544646033446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40.06359300476948</c:v>
                </c:pt>
                <c:pt idx="1">
                  <c:v>38.722874421913914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0.31796502384737679</c:v>
                </c:pt>
                <c:pt idx="1">
                  <c:v>0.17787264318747778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542528"/>
        <c:axId val="121544064"/>
      </c:barChart>
      <c:catAx>
        <c:axId val="121542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544064"/>
        <c:crosses val="autoZero"/>
        <c:auto val="1"/>
        <c:lblAlgn val="ctr"/>
        <c:lblOffset val="100"/>
        <c:noMultiLvlLbl val="0"/>
      </c:catAx>
      <c:valAx>
        <c:axId val="121544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5425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948</c:v>
                </c:pt>
                <c:pt idx="1">
                  <c:v>615</c:v>
                </c:pt>
                <c:pt idx="2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803</c:v>
                </c:pt>
                <c:pt idx="1">
                  <c:v>632</c:v>
                </c:pt>
                <c:pt idx="2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367936"/>
        <c:axId val="117369472"/>
      </c:barChart>
      <c:catAx>
        <c:axId val="11736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369472"/>
        <c:crosses val="autoZero"/>
        <c:auto val="1"/>
        <c:lblAlgn val="ctr"/>
        <c:lblOffset val="100"/>
        <c:noMultiLvlLbl val="0"/>
      </c:catAx>
      <c:valAx>
        <c:axId val="11736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367936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1571584"/>
        <c:axId val="121577472"/>
      </c:barChart>
      <c:catAx>
        <c:axId val="121571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77472"/>
        <c:crosses val="autoZero"/>
        <c:auto val="1"/>
        <c:lblAlgn val="ctr"/>
        <c:lblOffset val="100"/>
        <c:noMultiLvlLbl val="0"/>
      </c:catAx>
      <c:valAx>
        <c:axId val="1215774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71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0.62</c:v>
                </c:pt>
                <c:pt idx="1">
                  <c:v>0.2</c:v>
                </c:pt>
                <c:pt idx="3">
                  <c:v>0.2</c:v>
                </c:pt>
                <c:pt idx="4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1634816"/>
        <c:axId val="121636352"/>
      </c:barChart>
      <c:catAx>
        <c:axId val="121634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636352"/>
        <c:crosses val="autoZero"/>
        <c:auto val="1"/>
        <c:lblAlgn val="ctr"/>
        <c:lblOffset val="100"/>
        <c:noMultiLvlLbl val="0"/>
      </c:catAx>
      <c:valAx>
        <c:axId val="1216363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6348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62.107803700724048</c:v>
                </c:pt>
                <c:pt idx="2">
                  <c:v>15.828677839851025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37.892196299275945</c:v>
                </c:pt>
                <c:pt idx="2">
                  <c:v>84.171322160148975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688064"/>
        <c:axId val="121689600"/>
      </c:barChart>
      <c:catAx>
        <c:axId val="121688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689600"/>
        <c:crosses val="autoZero"/>
        <c:auto val="1"/>
        <c:lblAlgn val="ctr"/>
        <c:lblOffset val="100"/>
        <c:noMultiLvlLbl val="0"/>
      </c:catAx>
      <c:valAx>
        <c:axId val="1216896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6880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57</c:v>
                </c:pt>
                <c:pt idx="1">
                  <c:v>59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58</c:v>
                </c:pt>
                <c:pt idx="1">
                  <c:v>45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741696"/>
        <c:axId val="121743232"/>
      </c:barChart>
      <c:catAx>
        <c:axId val="12174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743232"/>
        <c:crosses val="autoZero"/>
        <c:auto val="1"/>
        <c:lblAlgn val="ctr"/>
        <c:lblOffset val="100"/>
        <c:noMultiLvlLbl val="0"/>
      </c:catAx>
      <c:valAx>
        <c:axId val="121743232"/>
        <c:scaling>
          <c:orientation val="minMax"/>
          <c:max val="18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741696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130</c:v>
                </c:pt>
                <c:pt idx="1">
                  <c:v>145</c:v>
                </c:pt>
                <c:pt idx="2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156</c:v>
                </c:pt>
                <c:pt idx="1">
                  <c:v>149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184448"/>
        <c:axId val="122185984"/>
      </c:barChart>
      <c:catAx>
        <c:axId val="12218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185984"/>
        <c:crosses val="autoZero"/>
        <c:auto val="1"/>
        <c:lblAlgn val="ctr"/>
        <c:lblOffset val="100"/>
        <c:noMultiLvlLbl val="0"/>
      </c:catAx>
      <c:valAx>
        <c:axId val="12218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184448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26.331853496115425</c:v>
                </c:pt>
                <c:pt idx="1">
                  <c:v>26.593557230980124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29.744728079911209</c:v>
                </c:pt>
                <c:pt idx="1">
                  <c:v>28.718300205620288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20.560488346281907</c:v>
                </c:pt>
                <c:pt idx="1">
                  <c:v>18.64290610006854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15.316315205327413</c:v>
                </c:pt>
                <c:pt idx="1">
                  <c:v>15.764222069910899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5.3551609322974469</c:v>
                </c:pt>
                <c:pt idx="1">
                  <c:v>6.1686086360520909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2.6914539400665927</c:v>
                </c:pt>
                <c:pt idx="1">
                  <c:v>4.1124057573680606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2340864"/>
        <c:axId val="122342400"/>
      </c:barChart>
      <c:catAx>
        <c:axId val="122340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342400"/>
        <c:crosses val="autoZero"/>
        <c:auto val="1"/>
        <c:lblAlgn val="ctr"/>
        <c:lblOffset val="100"/>
        <c:noMultiLvlLbl val="0"/>
      </c:catAx>
      <c:valAx>
        <c:axId val="1223424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3408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53.05</c:v>
                </c:pt>
                <c:pt idx="1">
                  <c:v>41.88</c:v>
                </c:pt>
                <c:pt idx="2">
                  <c:v>4.3</c:v>
                </c:pt>
                <c:pt idx="3">
                  <c:v>0.6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58.29</c:v>
                </c:pt>
                <c:pt idx="1">
                  <c:v>36.04</c:v>
                </c:pt>
                <c:pt idx="2">
                  <c:v>4.8600000000000003</c:v>
                </c:pt>
                <c:pt idx="3">
                  <c:v>0.57999999999999996</c:v>
                </c:pt>
                <c:pt idx="4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2392576"/>
        <c:axId val="122394112"/>
      </c:barChart>
      <c:catAx>
        <c:axId val="12239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394112"/>
        <c:crosses val="autoZero"/>
        <c:auto val="1"/>
        <c:lblAlgn val="ctr"/>
        <c:lblOffset val="100"/>
        <c:noMultiLvlLbl val="0"/>
      </c:catAx>
      <c:valAx>
        <c:axId val="122394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39257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51666</c:v>
                </c:pt>
                <c:pt idx="1">
                  <c:v>57925</c:v>
                </c:pt>
                <c:pt idx="2">
                  <c:v>66209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415360"/>
        <c:axId val="122486784"/>
      </c:barChart>
      <c:catAx>
        <c:axId val="12241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486784"/>
        <c:crosses val="autoZero"/>
        <c:auto val="1"/>
        <c:lblAlgn val="ctr"/>
        <c:lblOffset val="100"/>
        <c:noMultiLvlLbl val="0"/>
      </c:catAx>
      <c:valAx>
        <c:axId val="12248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415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1880</c:v>
                </c:pt>
                <c:pt idx="1">
                  <c:v>1949</c:v>
                </c:pt>
                <c:pt idx="2">
                  <c:v>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2336</c:v>
                </c:pt>
                <c:pt idx="1">
                  <c:v>2409</c:v>
                </c:pt>
                <c:pt idx="2">
                  <c:v>2423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542336"/>
        <c:axId val="122556416"/>
      </c:barChart>
      <c:catAx>
        <c:axId val="12254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556416"/>
        <c:crosses val="autoZero"/>
        <c:auto val="1"/>
        <c:lblAlgn val="ctr"/>
        <c:lblOffset val="100"/>
        <c:noMultiLvlLbl val="0"/>
      </c:catAx>
      <c:valAx>
        <c:axId val="12255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54233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76.400000000000006</c:v>
                </c:pt>
                <c:pt idx="1">
                  <c:v>14.8</c:v>
                </c:pt>
                <c:pt idx="2">
                  <c:v>0</c:v>
                </c:pt>
                <c:pt idx="3">
                  <c:v>8.7999999999999972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49.4</c:v>
                </c:pt>
                <c:pt idx="2">
                  <c:v>33.1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53.975903614457835</c:v>
                </c:pt>
                <c:pt idx="1">
                  <c:v>91.338582677165363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46.024096385542165</c:v>
                </c:pt>
                <c:pt idx="1">
                  <c:v>8.6614173228346463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2669312"/>
        <c:axId val="122761216"/>
      </c:barChart>
      <c:catAx>
        <c:axId val="122669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761216"/>
        <c:crosses val="autoZero"/>
        <c:auto val="1"/>
        <c:lblAlgn val="ctr"/>
        <c:lblOffset val="100"/>
        <c:noMultiLvlLbl val="0"/>
      </c:catAx>
      <c:valAx>
        <c:axId val="1227612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66931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786560"/>
        <c:axId val="122788096"/>
      </c:barChart>
      <c:catAx>
        <c:axId val="12278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88096"/>
        <c:crosses val="autoZero"/>
        <c:auto val="1"/>
        <c:lblAlgn val="ctr"/>
        <c:lblOffset val="100"/>
        <c:noMultiLvlLbl val="0"/>
      </c:catAx>
      <c:valAx>
        <c:axId val="122788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86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14.4</c:v>
                </c:pt>
                <c:pt idx="1">
                  <c:v>0</c:v>
                </c:pt>
                <c:pt idx="2">
                  <c:v>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886784"/>
        <c:axId val="122888576"/>
      </c:barChart>
      <c:catAx>
        <c:axId val="12288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888576"/>
        <c:crosses val="autoZero"/>
        <c:auto val="1"/>
        <c:lblAlgn val="ctr"/>
        <c:lblOffset val="100"/>
        <c:noMultiLvlLbl val="0"/>
      </c:catAx>
      <c:valAx>
        <c:axId val="12288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886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17.54</c:v>
                </c:pt>
                <c:pt idx="1">
                  <c:v>0</c:v>
                </c:pt>
                <c:pt idx="2">
                  <c:v>58.82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22.22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2931840"/>
        <c:axId val="122941824"/>
      </c:barChart>
      <c:catAx>
        <c:axId val="12293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941824"/>
        <c:crosses val="autoZero"/>
        <c:auto val="1"/>
        <c:lblAlgn val="ctr"/>
        <c:lblOffset val="100"/>
        <c:noMultiLvlLbl val="0"/>
      </c:catAx>
      <c:valAx>
        <c:axId val="122941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93184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1284</c:v>
                </c:pt>
                <c:pt idx="1">
                  <c:v>4060</c:v>
                </c:pt>
                <c:pt idx="2">
                  <c:v>5416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93</c:v>
                </c:pt>
                <c:pt idx="1">
                  <c:v>211</c:v>
                </c:pt>
                <c:pt idx="2">
                  <c:v>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005952"/>
        <c:axId val="123028224"/>
      </c:barChart>
      <c:catAx>
        <c:axId val="123005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28224"/>
        <c:crosses val="autoZero"/>
        <c:auto val="1"/>
        <c:lblAlgn val="ctr"/>
        <c:lblOffset val="100"/>
        <c:noMultiLvlLbl val="0"/>
      </c:catAx>
      <c:valAx>
        <c:axId val="1230282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005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4143</c:v>
                </c:pt>
                <c:pt idx="1">
                  <c:v>32803</c:v>
                </c:pt>
                <c:pt idx="2">
                  <c:v>34564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714</c:v>
                </c:pt>
                <c:pt idx="1">
                  <c:v>883</c:v>
                </c:pt>
                <c:pt idx="2">
                  <c:v>3734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215232"/>
        <c:axId val="123229312"/>
      </c:barChart>
      <c:catAx>
        <c:axId val="123215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29312"/>
        <c:crosses val="autoZero"/>
        <c:auto val="1"/>
        <c:lblAlgn val="ctr"/>
        <c:lblOffset val="100"/>
        <c:noMultiLvlLbl val="0"/>
      </c:catAx>
      <c:valAx>
        <c:axId val="1232293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215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3.2</c:v>
                </c:pt>
                <c:pt idx="1">
                  <c:v>8.1</c:v>
                </c:pt>
                <c:pt idx="2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7.7</c:v>
                </c:pt>
                <c:pt idx="1">
                  <c:v>4.2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289600"/>
        <c:axId val="123291136"/>
      </c:barChart>
      <c:catAx>
        <c:axId val="12328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91136"/>
        <c:crosses val="autoZero"/>
        <c:auto val="1"/>
        <c:lblAlgn val="ctr"/>
        <c:lblOffset val="100"/>
        <c:noMultiLvlLbl val="0"/>
      </c:catAx>
      <c:valAx>
        <c:axId val="1232911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289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26.9</c:v>
                </c:pt>
                <c:pt idx="1">
                  <c:v>28.3</c:v>
                </c:pt>
                <c:pt idx="2">
                  <c:v>31.1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33.700000000000003</c:v>
                </c:pt>
                <c:pt idx="1">
                  <c:v>35.299999999999997</c:v>
                </c:pt>
                <c:pt idx="2">
                  <c:v>37.200000000000003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334656"/>
        <c:axId val="123336192"/>
      </c:barChart>
      <c:catAx>
        <c:axId val="12333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336192"/>
        <c:crosses val="autoZero"/>
        <c:auto val="1"/>
        <c:lblAlgn val="ctr"/>
        <c:lblOffset val="100"/>
        <c:noMultiLvlLbl val="0"/>
      </c:catAx>
      <c:valAx>
        <c:axId val="123336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3346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1093.22</c:v>
                </c:pt>
                <c:pt idx="1">
                  <c:v>7300.93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613184"/>
        <c:axId val="123614720"/>
      </c:barChart>
      <c:catAx>
        <c:axId val="123613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14720"/>
        <c:crosses val="autoZero"/>
        <c:auto val="1"/>
        <c:lblAlgn val="ctr"/>
        <c:lblOffset val="100"/>
        <c:noMultiLvlLbl val="0"/>
      </c:catAx>
      <c:valAx>
        <c:axId val="12361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13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142</c:v>
                </c:pt>
                <c:pt idx="1">
                  <c:v>139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128</c:v>
                </c:pt>
                <c:pt idx="1">
                  <c:v>118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663104"/>
        <c:axId val="123664640"/>
      </c:barChart>
      <c:catAx>
        <c:axId val="12366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664640"/>
        <c:crosses val="autoZero"/>
        <c:auto val="1"/>
        <c:lblAlgn val="ctr"/>
        <c:lblOffset val="100"/>
        <c:noMultiLvlLbl val="0"/>
      </c:catAx>
      <c:valAx>
        <c:axId val="12366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6631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15.7</c:v>
                </c:pt>
                <c:pt idx="1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50.7</c:v>
                </c:pt>
                <c:pt idx="1">
                  <c:v>48.2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33.6</c:v>
                </c:pt>
                <c:pt idx="1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814400"/>
        <c:axId val="117815936"/>
      </c:barChart>
      <c:catAx>
        <c:axId val="117814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815936"/>
        <c:crosses val="autoZero"/>
        <c:auto val="1"/>
        <c:lblAlgn val="ctr"/>
        <c:lblOffset val="100"/>
        <c:noMultiLvlLbl val="0"/>
      </c:catAx>
      <c:valAx>
        <c:axId val="117815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1440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370</c:v>
                </c:pt>
                <c:pt idx="1">
                  <c:v>445</c:v>
                </c:pt>
                <c:pt idx="2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383</c:v>
                </c:pt>
                <c:pt idx="1">
                  <c:v>448</c:v>
                </c:pt>
                <c:pt idx="2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480192"/>
        <c:axId val="127481728"/>
      </c:barChart>
      <c:catAx>
        <c:axId val="12748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481728"/>
        <c:crosses val="autoZero"/>
        <c:auto val="1"/>
        <c:lblAlgn val="ctr"/>
        <c:lblOffset val="100"/>
        <c:noMultiLvlLbl val="0"/>
      </c:catAx>
      <c:valAx>
        <c:axId val="12748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4801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40</c:v>
                </c:pt>
                <c:pt idx="1">
                  <c:v>47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16</c:v>
                </c:pt>
                <c:pt idx="1">
                  <c:v>21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554304"/>
        <c:axId val="127555840"/>
      </c:barChart>
      <c:catAx>
        <c:axId val="12755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555840"/>
        <c:crosses val="autoZero"/>
        <c:auto val="1"/>
        <c:lblAlgn val="ctr"/>
        <c:lblOffset val="100"/>
        <c:noMultiLvlLbl val="0"/>
      </c:catAx>
      <c:valAx>
        <c:axId val="12755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5543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948</c:v>
                </c:pt>
                <c:pt idx="1">
                  <c:v>615</c:v>
                </c:pt>
                <c:pt idx="2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803</c:v>
                </c:pt>
                <c:pt idx="1">
                  <c:v>632</c:v>
                </c:pt>
                <c:pt idx="2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583360"/>
        <c:axId val="127584896"/>
      </c:barChart>
      <c:catAx>
        <c:axId val="1275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584896"/>
        <c:crosses val="autoZero"/>
        <c:auto val="1"/>
        <c:lblAlgn val="ctr"/>
        <c:lblOffset val="100"/>
        <c:noMultiLvlLbl val="0"/>
      </c:catAx>
      <c:valAx>
        <c:axId val="127584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5833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49.4</c:v>
                </c:pt>
                <c:pt idx="2">
                  <c:v>33.1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15.7</c:v>
                </c:pt>
                <c:pt idx="1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50.7</c:v>
                </c:pt>
                <c:pt idx="1">
                  <c:v>48.2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33.6</c:v>
                </c:pt>
                <c:pt idx="1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7817216"/>
        <c:axId val="127818752"/>
      </c:barChart>
      <c:catAx>
        <c:axId val="127817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818752"/>
        <c:crosses val="autoZero"/>
        <c:auto val="1"/>
        <c:lblAlgn val="ctr"/>
        <c:lblOffset val="100"/>
        <c:noMultiLvlLbl val="0"/>
      </c:catAx>
      <c:valAx>
        <c:axId val="1278187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8172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7874944"/>
        <c:axId val="127876480"/>
      </c:barChart>
      <c:catAx>
        <c:axId val="127874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876480"/>
        <c:crosses val="autoZero"/>
        <c:auto val="1"/>
        <c:lblAlgn val="ctr"/>
        <c:lblOffset val="100"/>
        <c:noMultiLvlLbl val="0"/>
      </c:catAx>
      <c:valAx>
        <c:axId val="12787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874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908864"/>
        <c:axId val="127943424"/>
      </c:barChart>
      <c:catAx>
        <c:axId val="127908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943424"/>
        <c:crosses val="autoZero"/>
        <c:auto val="1"/>
        <c:lblAlgn val="ctr"/>
        <c:lblOffset val="100"/>
        <c:noMultiLvlLbl val="0"/>
      </c:catAx>
      <c:valAx>
        <c:axId val="127943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908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966592"/>
        <c:axId val="127984768"/>
      </c:barChart>
      <c:catAx>
        <c:axId val="127966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984768"/>
        <c:crosses val="autoZero"/>
        <c:auto val="1"/>
        <c:lblAlgn val="ctr"/>
        <c:lblOffset val="100"/>
        <c:noMultiLvlLbl val="0"/>
      </c:catAx>
      <c:valAx>
        <c:axId val="12798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966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003456"/>
        <c:axId val="128017536"/>
      </c:barChart>
      <c:catAx>
        <c:axId val="128003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8017536"/>
        <c:crosses val="autoZero"/>
        <c:auto val="1"/>
        <c:lblAlgn val="ctr"/>
        <c:lblOffset val="100"/>
        <c:noMultiLvlLbl val="0"/>
      </c:catAx>
      <c:valAx>
        <c:axId val="128017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03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210432"/>
        <c:axId val="128211968"/>
      </c:barChart>
      <c:catAx>
        <c:axId val="12821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11968"/>
        <c:crosses val="autoZero"/>
        <c:auto val="1"/>
        <c:lblAlgn val="ctr"/>
        <c:lblOffset val="100"/>
        <c:noMultiLvlLbl val="0"/>
      </c:catAx>
      <c:valAx>
        <c:axId val="12821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10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23.4</c:v>
                </c:pt>
                <c:pt idx="1">
                  <c:v>21.8</c:v>
                </c:pt>
                <c:pt idx="2">
                  <c:v>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76.599999999999994</c:v>
                </c:pt>
                <c:pt idx="1">
                  <c:v>12</c:v>
                </c:pt>
                <c:pt idx="2">
                  <c:v>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66.2</c:v>
                </c:pt>
                <c:pt idx="2">
                  <c:v>57.8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9421184"/>
        <c:axId val="119427072"/>
      </c:barChart>
      <c:catAx>
        <c:axId val="11942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27072"/>
        <c:crosses val="autoZero"/>
        <c:auto val="1"/>
        <c:lblAlgn val="ctr"/>
        <c:lblOffset val="100"/>
        <c:noMultiLvlLbl val="0"/>
      </c:catAx>
      <c:valAx>
        <c:axId val="119427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94211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243584"/>
        <c:axId val="128245120"/>
      </c:barChart>
      <c:catAx>
        <c:axId val="128243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45120"/>
        <c:crosses val="autoZero"/>
        <c:auto val="1"/>
        <c:lblAlgn val="ctr"/>
        <c:lblOffset val="100"/>
        <c:noMultiLvlLbl val="0"/>
      </c:catAx>
      <c:valAx>
        <c:axId val="1282451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43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304640"/>
        <c:axId val="128306176"/>
      </c:barChart>
      <c:catAx>
        <c:axId val="128304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306176"/>
        <c:crosses val="autoZero"/>
        <c:auto val="1"/>
        <c:lblAlgn val="ctr"/>
        <c:lblOffset val="100"/>
        <c:noMultiLvlLbl val="0"/>
      </c:catAx>
      <c:valAx>
        <c:axId val="128306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304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388480"/>
        <c:axId val="128402560"/>
      </c:barChart>
      <c:catAx>
        <c:axId val="12838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02560"/>
        <c:crosses val="autoZero"/>
        <c:auto val="1"/>
        <c:lblAlgn val="ctr"/>
        <c:lblOffset val="100"/>
        <c:noMultiLvlLbl val="0"/>
      </c:catAx>
      <c:valAx>
        <c:axId val="12840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388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15.611781896485427</c:v>
                </c:pt>
                <c:pt idx="1">
                  <c:v>59.916942244097513</c:v>
                </c:pt>
                <c:pt idx="2">
                  <c:v>24.471275859417059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8541824"/>
        <c:axId val="128543360"/>
      </c:barChart>
      <c:catAx>
        <c:axId val="12854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543360"/>
        <c:crosses val="autoZero"/>
        <c:auto val="1"/>
        <c:lblAlgn val="ctr"/>
        <c:lblOffset val="100"/>
        <c:noMultiLvlLbl val="0"/>
      </c:catAx>
      <c:valAx>
        <c:axId val="12854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8541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8595456"/>
        <c:axId val="128596992"/>
      </c:barChart>
      <c:catAx>
        <c:axId val="12859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596992"/>
        <c:crosses val="autoZero"/>
        <c:auto val="1"/>
        <c:lblAlgn val="ctr"/>
        <c:lblOffset val="100"/>
        <c:noMultiLvlLbl val="0"/>
      </c:catAx>
      <c:valAx>
        <c:axId val="12859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8595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126.9</c:v>
                </c:pt>
                <c:pt idx="1">
                  <c:v>136.69999999999999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129.1</c:v>
                </c:pt>
                <c:pt idx="1">
                  <c:v>114.5</c:v>
                </c:pt>
                <c:pt idx="2">
                  <c:v>106.5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644992"/>
        <c:axId val="128646528"/>
      </c:barChart>
      <c:catAx>
        <c:axId val="12864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646528"/>
        <c:crosses val="autoZero"/>
        <c:auto val="1"/>
        <c:lblAlgn val="ctr"/>
        <c:lblOffset val="100"/>
        <c:noMultiLvlLbl val="0"/>
      </c:catAx>
      <c:valAx>
        <c:axId val="12864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6449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289</c:v>
                </c:pt>
                <c:pt idx="1">
                  <c:v>237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016192"/>
        <c:axId val="129017728"/>
      </c:barChart>
      <c:catAx>
        <c:axId val="12901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017728"/>
        <c:crosses val="autoZero"/>
        <c:auto val="1"/>
        <c:lblAlgn val="ctr"/>
        <c:lblOffset val="100"/>
        <c:noMultiLvlLbl val="0"/>
      </c:catAx>
      <c:valAx>
        <c:axId val="12901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016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</c:v>
                </c:pt>
                <c:pt idx="1">
                  <c:v>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10</c:v>
                </c:pt>
                <c:pt idx="1">
                  <c:v>11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057152"/>
        <c:axId val="129058688"/>
      </c:barChart>
      <c:catAx>
        <c:axId val="12905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058688"/>
        <c:crosses val="autoZero"/>
        <c:auto val="1"/>
        <c:lblAlgn val="ctr"/>
        <c:lblOffset val="100"/>
        <c:noMultiLvlLbl val="0"/>
      </c:catAx>
      <c:valAx>
        <c:axId val="129058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057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38</c:v>
                </c:pt>
                <c:pt idx="1">
                  <c:v>39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52</c:v>
                </c:pt>
                <c:pt idx="1">
                  <c:v>59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106688"/>
        <c:axId val="129108224"/>
      </c:barChart>
      <c:catAx>
        <c:axId val="12910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108224"/>
        <c:crosses val="autoZero"/>
        <c:auto val="1"/>
        <c:lblAlgn val="ctr"/>
        <c:lblOffset val="100"/>
        <c:noMultiLvlLbl val="0"/>
      </c:catAx>
      <c:valAx>
        <c:axId val="12910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106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9446144"/>
        <c:axId val="119452032"/>
      </c:barChart>
      <c:catAx>
        <c:axId val="119446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452032"/>
        <c:crosses val="autoZero"/>
        <c:auto val="1"/>
        <c:lblAlgn val="ctr"/>
        <c:lblOffset val="100"/>
        <c:noMultiLvlLbl val="0"/>
      </c:catAx>
      <c:valAx>
        <c:axId val="119452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44614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1.968776436207029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2.1610397600553717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2.0841344305160345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2.3763746827655154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2.314850419134046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2.4225178804891176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2.8224255940936707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3.1377374452049529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3.3376913020072294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3.1608090440667533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3.5145735599477042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4.0375298008151965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3.5760978235791741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4.0144582019533956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3.5684072906252404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2.2610166884565097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1.8995616396216257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1.1920326078597248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9329792"/>
        <c:axId val="129360256"/>
      </c:barChart>
      <c:catAx>
        <c:axId val="1293297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9360256"/>
        <c:crosses val="autoZero"/>
        <c:auto val="1"/>
        <c:lblAlgn val="ctr"/>
        <c:lblOffset val="100"/>
        <c:noMultiLvlLbl val="0"/>
      </c:catAx>
      <c:valAx>
        <c:axId val="1293602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93297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2.0303006998384987</c:v>
                </c:pt>
                <c:pt idx="1">
                  <c:v>2.2533261555025765</c:v>
                </c:pt>
                <c:pt idx="2">
                  <c:v>2.3225409520879796</c:v>
                </c:pt>
                <c:pt idx="3">
                  <c:v>2.314850419134046</c:v>
                </c:pt>
                <c:pt idx="4">
                  <c:v>2.2917788202722447</c:v>
                </c:pt>
                <c:pt idx="5">
                  <c:v>2.9608551872644773</c:v>
                </c:pt>
                <c:pt idx="6">
                  <c:v>3.1915711758824883</c:v>
                </c:pt>
                <c:pt idx="7">
                  <c:v>3.3376913020072294</c:v>
                </c:pt>
                <c:pt idx="8">
                  <c:v>3.4069060985926325</c:v>
                </c:pt>
                <c:pt idx="9">
                  <c:v>3.4915019610859037</c:v>
                </c:pt>
                <c:pt idx="10">
                  <c:v>3.4145966315465661</c:v>
                </c:pt>
                <c:pt idx="11">
                  <c:v>3.8068138121971851</c:v>
                </c:pt>
                <c:pt idx="12">
                  <c:v>3.7914327462893178</c:v>
                </c:pt>
                <c:pt idx="13">
                  <c:v>3.7760516803814501</c:v>
                </c:pt>
                <c:pt idx="14">
                  <c:v>3.2915481042836268</c:v>
                </c:pt>
                <c:pt idx="15">
                  <c:v>2.0072291009766978</c:v>
                </c:pt>
                <c:pt idx="16">
                  <c:v>1.5842497885103439</c:v>
                </c:pt>
                <c:pt idx="17">
                  <c:v>0.87672075674844263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9367424"/>
        <c:axId val="129381504"/>
      </c:barChart>
      <c:catAx>
        <c:axId val="1293674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9381504"/>
        <c:crosses val="autoZero"/>
        <c:auto val="1"/>
        <c:lblAlgn val="ctr"/>
        <c:lblOffset val="100"/>
        <c:noMultiLvlLbl val="0"/>
      </c:catAx>
      <c:valAx>
        <c:axId val="1293815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3674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0.28263557675322382</c:v>
                </c:pt>
                <c:pt idx="1">
                  <c:v>0.12451085023123443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0.98922451863628336</c:v>
                </c:pt>
                <c:pt idx="1">
                  <c:v>0.39131981501245106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7.1012188659247482</c:v>
                </c:pt>
                <c:pt idx="1">
                  <c:v>1.4585556741373178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21.232997703585941</c:v>
                </c:pt>
                <c:pt idx="1">
                  <c:v>13.500533617929564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54.460342695636811</c:v>
                </c:pt>
                <c:pt idx="1">
                  <c:v>69.281394521522586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6.6949302243419879</c:v>
                </c:pt>
                <c:pt idx="1">
                  <c:v>7.0081821415866248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9.238650415121004</c:v>
                </c:pt>
                <c:pt idx="1">
                  <c:v>8.2355033795802211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1159552"/>
        <c:axId val="131161088"/>
      </c:barChart>
      <c:catAx>
        <c:axId val="131159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161088"/>
        <c:crosses val="autoZero"/>
        <c:auto val="1"/>
        <c:lblAlgn val="ctr"/>
        <c:lblOffset val="100"/>
        <c:noMultiLvlLbl val="0"/>
      </c:catAx>
      <c:valAx>
        <c:axId val="131161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1595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32.53842077371489</c:v>
                </c:pt>
                <c:pt idx="1">
                  <c:v>28.619708288865169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27.080021197668259</c:v>
                </c:pt>
                <c:pt idx="1">
                  <c:v>32.479544646033446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40.06359300476948</c:v>
                </c:pt>
                <c:pt idx="1">
                  <c:v>38.722874421913914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0.31796502384737679</c:v>
                </c:pt>
                <c:pt idx="1">
                  <c:v>0.17787264318747778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1757952"/>
        <c:axId val="131759488"/>
      </c:barChart>
      <c:catAx>
        <c:axId val="131757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759488"/>
        <c:crosses val="autoZero"/>
        <c:auto val="1"/>
        <c:lblAlgn val="ctr"/>
        <c:lblOffset val="100"/>
        <c:noMultiLvlLbl val="0"/>
      </c:catAx>
      <c:valAx>
        <c:axId val="131759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7579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1873024"/>
        <c:axId val="131878912"/>
      </c:barChart>
      <c:catAx>
        <c:axId val="131873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878912"/>
        <c:crosses val="autoZero"/>
        <c:auto val="1"/>
        <c:lblAlgn val="ctr"/>
        <c:lblOffset val="100"/>
        <c:noMultiLvlLbl val="0"/>
      </c:catAx>
      <c:valAx>
        <c:axId val="1318789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873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0.62</c:v>
                </c:pt>
                <c:pt idx="1">
                  <c:v>0.2</c:v>
                </c:pt>
                <c:pt idx="3">
                  <c:v>0.2</c:v>
                </c:pt>
                <c:pt idx="4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1911680"/>
        <c:axId val="131913216"/>
      </c:barChart>
      <c:catAx>
        <c:axId val="131911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913216"/>
        <c:crosses val="autoZero"/>
        <c:auto val="1"/>
        <c:lblAlgn val="ctr"/>
        <c:lblOffset val="100"/>
        <c:noMultiLvlLbl val="0"/>
      </c:catAx>
      <c:valAx>
        <c:axId val="131913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911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62.107803700724048</c:v>
                </c:pt>
                <c:pt idx="2">
                  <c:v>15.828677839851025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37.892196299275945</c:v>
                </c:pt>
                <c:pt idx="2">
                  <c:v>84.171322160148975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1985408"/>
        <c:axId val="131986944"/>
      </c:barChart>
      <c:catAx>
        <c:axId val="131985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986944"/>
        <c:crosses val="autoZero"/>
        <c:auto val="1"/>
        <c:lblAlgn val="ctr"/>
        <c:lblOffset val="100"/>
        <c:noMultiLvlLbl val="0"/>
      </c:catAx>
      <c:valAx>
        <c:axId val="1319869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9854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269184"/>
        <c:axId val="134287360"/>
      </c:barChart>
      <c:catAx>
        <c:axId val="13426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87360"/>
        <c:crosses val="autoZero"/>
        <c:auto val="1"/>
        <c:lblAlgn val="ctr"/>
        <c:lblOffset val="100"/>
        <c:noMultiLvlLbl val="0"/>
      </c:catAx>
      <c:valAx>
        <c:axId val="13428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269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57</c:v>
                </c:pt>
                <c:pt idx="1">
                  <c:v>59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58</c:v>
                </c:pt>
                <c:pt idx="1">
                  <c:v>45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338816"/>
        <c:axId val="134422528"/>
      </c:barChart>
      <c:catAx>
        <c:axId val="13433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422528"/>
        <c:crosses val="autoZero"/>
        <c:auto val="1"/>
        <c:lblAlgn val="ctr"/>
        <c:lblOffset val="100"/>
        <c:noMultiLvlLbl val="0"/>
      </c:catAx>
      <c:valAx>
        <c:axId val="134422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338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130</c:v>
                </c:pt>
                <c:pt idx="1">
                  <c:v>145</c:v>
                </c:pt>
                <c:pt idx="2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156</c:v>
                </c:pt>
                <c:pt idx="1">
                  <c:v>149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457984"/>
        <c:axId val="134476160"/>
      </c:barChart>
      <c:catAx>
        <c:axId val="13445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476160"/>
        <c:crosses val="autoZero"/>
        <c:auto val="1"/>
        <c:lblAlgn val="ctr"/>
        <c:lblOffset val="100"/>
        <c:noMultiLvlLbl val="0"/>
      </c:catAx>
      <c:valAx>
        <c:axId val="13447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457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537664"/>
        <c:axId val="119539200"/>
      </c:barChart>
      <c:catAx>
        <c:axId val="119537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539200"/>
        <c:crosses val="autoZero"/>
        <c:auto val="1"/>
        <c:lblAlgn val="ctr"/>
        <c:lblOffset val="100"/>
        <c:noMultiLvlLbl val="0"/>
      </c:catAx>
      <c:valAx>
        <c:axId val="11953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537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26.331853496115425</c:v>
                </c:pt>
                <c:pt idx="1">
                  <c:v>26.593557230980124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29.744728079911209</c:v>
                </c:pt>
                <c:pt idx="1">
                  <c:v>28.718300205620288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20.560488346281907</c:v>
                </c:pt>
                <c:pt idx="1">
                  <c:v>18.64290610006854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15.316315205327413</c:v>
                </c:pt>
                <c:pt idx="1">
                  <c:v>15.764222069910899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5.3551609322974469</c:v>
                </c:pt>
                <c:pt idx="1">
                  <c:v>6.1686086360520909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2.6914539400665927</c:v>
                </c:pt>
                <c:pt idx="1">
                  <c:v>4.1124057573680606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4695936"/>
        <c:axId val="134734592"/>
      </c:barChart>
      <c:catAx>
        <c:axId val="134695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734592"/>
        <c:crosses val="autoZero"/>
        <c:auto val="1"/>
        <c:lblAlgn val="ctr"/>
        <c:lblOffset val="100"/>
        <c:noMultiLvlLbl val="0"/>
      </c:catAx>
      <c:valAx>
        <c:axId val="1347345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6959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53.05</c:v>
                </c:pt>
                <c:pt idx="1">
                  <c:v>41.88</c:v>
                </c:pt>
                <c:pt idx="2">
                  <c:v>4.3</c:v>
                </c:pt>
                <c:pt idx="3">
                  <c:v>0.6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58.29</c:v>
                </c:pt>
                <c:pt idx="1">
                  <c:v>36.04</c:v>
                </c:pt>
                <c:pt idx="2">
                  <c:v>4.8600000000000003</c:v>
                </c:pt>
                <c:pt idx="3">
                  <c:v>0.57999999999999996</c:v>
                </c:pt>
                <c:pt idx="4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5886336"/>
        <c:axId val="135887872"/>
      </c:barChart>
      <c:catAx>
        <c:axId val="135886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887872"/>
        <c:crosses val="autoZero"/>
        <c:auto val="1"/>
        <c:lblAlgn val="ctr"/>
        <c:lblOffset val="100"/>
        <c:noMultiLvlLbl val="0"/>
      </c:catAx>
      <c:valAx>
        <c:axId val="135887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8863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51666</c:v>
                </c:pt>
                <c:pt idx="1">
                  <c:v>57925</c:v>
                </c:pt>
                <c:pt idx="2">
                  <c:v>66209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954432"/>
        <c:axId val="135955968"/>
      </c:barChart>
      <c:catAx>
        <c:axId val="13595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955968"/>
        <c:crosses val="autoZero"/>
        <c:auto val="1"/>
        <c:lblAlgn val="ctr"/>
        <c:lblOffset val="100"/>
        <c:noMultiLvlLbl val="0"/>
      </c:catAx>
      <c:valAx>
        <c:axId val="135955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954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1880</c:v>
                </c:pt>
                <c:pt idx="1">
                  <c:v>1949</c:v>
                </c:pt>
                <c:pt idx="2">
                  <c:v>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2336</c:v>
                </c:pt>
                <c:pt idx="1">
                  <c:v>2409</c:v>
                </c:pt>
                <c:pt idx="2">
                  <c:v>2423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011776"/>
        <c:axId val="136013312"/>
      </c:barChart>
      <c:catAx>
        <c:axId val="13601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013312"/>
        <c:crosses val="autoZero"/>
        <c:auto val="1"/>
        <c:lblAlgn val="ctr"/>
        <c:lblOffset val="100"/>
        <c:noMultiLvlLbl val="0"/>
      </c:catAx>
      <c:valAx>
        <c:axId val="13601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0117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76.400000000000006</c:v>
                </c:pt>
                <c:pt idx="1">
                  <c:v>14.8</c:v>
                </c:pt>
                <c:pt idx="2">
                  <c:v>0</c:v>
                </c:pt>
                <c:pt idx="3">
                  <c:v>8.7999999999999972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53.975903614457835</c:v>
                </c:pt>
                <c:pt idx="1">
                  <c:v>91.338582677165363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46.024096385542165</c:v>
                </c:pt>
                <c:pt idx="1">
                  <c:v>8.6614173228346463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6133248"/>
        <c:axId val="136139136"/>
      </c:barChart>
      <c:catAx>
        <c:axId val="136133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139136"/>
        <c:crosses val="autoZero"/>
        <c:auto val="1"/>
        <c:lblAlgn val="ctr"/>
        <c:lblOffset val="100"/>
        <c:noMultiLvlLbl val="0"/>
      </c:catAx>
      <c:valAx>
        <c:axId val="1361391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13324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176768"/>
        <c:axId val="136178304"/>
      </c:barChart>
      <c:catAx>
        <c:axId val="13617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178304"/>
        <c:crosses val="autoZero"/>
        <c:auto val="1"/>
        <c:lblAlgn val="ctr"/>
        <c:lblOffset val="100"/>
        <c:noMultiLvlLbl val="0"/>
      </c:catAx>
      <c:valAx>
        <c:axId val="136178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17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203264"/>
        <c:axId val="136225536"/>
      </c:barChart>
      <c:catAx>
        <c:axId val="13620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225536"/>
        <c:crosses val="autoZero"/>
        <c:auto val="1"/>
        <c:lblAlgn val="ctr"/>
        <c:lblOffset val="100"/>
        <c:noMultiLvlLbl val="0"/>
      </c:catAx>
      <c:valAx>
        <c:axId val="136225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203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14.4</c:v>
                </c:pt>
                <c:pt idx="1">
                  <c:v>0</c:v>
                </c:pt>
                <c:pt idx="2">
                  <c:v>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262784"/>
        <c:axId val="136264320"/>
      </c:barChart>
      <c:catAx>
        <c:axId val="13626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264320"/>
        <c:crosses val="autoZero"/>
        <c:auto val="1"/>
        <c:lblAlgn val="ctr"/>
        <c:lblOffset val="100"/>
        <c:noMultiLvlLbl val="0"/>
      </c:catAx>
      <c:valAx>
        <c:axId val="13626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262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17.54</c:v>
                </c:pt>
                <c:pt idx="1">
                  <c:v>0</c:v>
                </c:pt>
                <c:pt idx="2">
                  <c:v>58.82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22.22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6307840"/>
        <c:axId val="136309376"/>
      </c:barChart>
      <c:catAx>
        <c:axId val="13630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309376"/>
        <c:crosses val="autoZero"/>
        <c:auto val="1"/>
        <c:lblAlgn val="ctr"/>
        <c:lblOffset val="100"/>
        <c:noMultiLvlLbl val="0"/>
      </c:catAx>
      <c:valAx>
        <c:axId val="136309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6307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579008"/>
        <c:axId val="119580544"/>
      </c:barChart>
      <c:catAx>
        <c:axId val="119579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580544"/>
        <c:crosses val="autoZero"/>
        <c:auto val="1"/>
        <c:lblAlgn val="ctr"/>
        <c:lblOffset val="100"/>
        <c:noMultiLvlLbl val="0"/>
      </c:catAx>
      <c:valAx>
        <c:axId val="11958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579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392064"/>
        <c:axId val="136422528"/>
      </c:barChart>
      <c:catAx>
        <c:axId val="13639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422528"/>
        <c:crosses val="autoZero"/>
        <c:auto val="1"/>
        <c:lblAlgn val="ctr"/>
        <c:lblOffset val="100"/>
        <c:noMultiLvlLbl val="0"/>
      </c:catAx>
      <c:valAx>
        <c:axId val="136422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392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23.4</c:v>
                </c:pt>
                <c:pt idx="1">
                  <c:v>21.8</c:v>
                </c:pt>
                <c:pt idx="2">
                  <c:v>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76.599999999999994</c:v>
                </c:pt>
                <c:pt idx="1">
                  <c:v>12</c:v>
                </c:pt>
                <c:pt idx="2">
                  <c:v>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66.2</c:v>
                </c:pt>
                <c:pt idx="2">
                  <c:v>57.8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6581504"/>
        <c:axId val="136583040"/>
      </c:barChart>
      <c:catAx>
        <c:axId val="13658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583040"/>
        <c:crosses val="autoZero"/>
        <c:auto val="1"/>
        <c:lblAlgn val="ctr"/>
        <c:lblOffset val="100"/>
        <c:noMultiLvlLbl val="0"/>
      </c:catAx>
      <c:valAx>
        <c:axId val="136583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65815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1284</c:v>
                </c:pt>
                <c:pt idx="1">
                  <c:v>4060</c:v>
                </c:pt>
                <c:pt idx="2">
                  <c:v>5416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93</c:v>
                </c:pt>
                <c:pt idx="1">
                  <c:v>211</c:v>
                </c:pt>
                <c:pt idx="2">
                  <c:v>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622848"/>
        <c:axId val="136624384"/>
      </c:barChart>
      <c:catAx>
        <c:axId val="136622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624384"/>
        <c:crosses val="autoZero"/>
        <c:auto val="1"/>
        <c:lblAlgn val="ctr"/>
        <c:lblOffset val="100"/>
        <c:noMultiLvlLbl val="0"/>
      </c:catAx>
      <c:valAx>
        <c:axId val="1366243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622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4143</c:v>
                </c:pt>
                <c:pt idx="1">
                  <c:v>32803</c:v>
                </c:pt>
                <c:pt idx="2">
                  <c:v>34564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714</c:v>
                </c:pt>
                <c:pt idx="1">
                  <c:v>883</c:v>
                </c:pt>
                <c:pt idx="2">
                  <c:v>3734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692864"/>
        <c:axId val="136694400"/>
      </c:barChart>
      <c:catAx>
        <c:axId val="136692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694400"/>
        <c:crosses val="autoZero"/>
        <c:auto val="1"/>
        <c:lblAlgn val="ctr"/>
        <c:lblOffset val="100"/>
        <c:noMultiLvlLbl val="0"/>
      </c:catAx>
      <c:valAx>
        <c:axId val="1366944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692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3.2</c:v>
                </c:pt>
                <c:pt idx="1">
                  <c:v>8.1</c:v>
                </c:pt>
                <c:pt idx="2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7.7</c:v>
                </c:pt>
                <c:pt idx="1">
                  <c:v>4.2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6750592"/>
        <c:axId val="136752128"/>
      </c:barChart>
      <c:catAx>
        <c:axId val="136750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752128"/>
        <c:crosses val="autoZero"/>
        <c:auto val="1"/>
        <c:lblAlgn val="ctr"/>
        <c:lblOffset val="100"/>
        <c:noMultiLvlLbl val="0"/>
      </c:catAx>
      <c:valAx>
        <c:axId val="1367521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750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26.9</c:v>
                </c:pt>
                <c:pt idx="1">
                  <c:v>28.3</c:v>
                </c:pt>
                <c:pt idx="2">
                  <c:v>31.1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33.700000000000003</c:v>
                </c:pt>
                <c:pt idx="1">
                  <c:v>35.299999999999997</c:v>
                </c:pt>
                <c:pt idx="2">
                  <c:v>37.200000000000003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6796032"/>
        <c:axId val="136797568"/>
      </c:barChart>
      <c:catAx>
        <c:axId val="13679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797568"/>
        <c:crosses val="autoZero"/>
        <c:auto val="1"/>
        <c:lblAlgn val="ctr"/>
        <c:lblOffset val="100"/>
        <c:noMultiLvlLbl val="0"/>
      </c:catAx>
      <c:valAx>
        <c:axId val="136797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7960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93.036000000000001</c:v>
                </c:pt>
                <c:pt idx="1">
                  <c:v>93.036000000000001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943488"/>
        <c:axId val="136945024"/>
      </c:barChart>
      <c:catAx>
        <c:axId val="136943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45024"/>
        <c:crosses val="autoZero"/>
        <c:auto val="1"/>
        <c:lblAlgn val="ctr"/>
        <c:lblOffset val="100"/>
        <c:noMultiLvlLbl val="0"/>
      </c:catAx>
      <c:valAx>
        <c:axId val="136945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43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1093.22</c:v>
                </c:pt>
                <c:pt idx="1">
                  <c:v>7300.93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004544"/>
        <c:axId val="137006080"/>
      </c:barChart>
      <c:catAx>
        <c:axId val="137004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06080"/>
        <c:crosses val="autoZero"/>
        <c:auto val="1"/>
        <c:lblAlgn val="ctr"/>
        <c:lblOffset val="100"/>
        <c:noMultiLvlLbl val="0"/>
      </c:catAx>
      <c:valAx>
        <c:axId val="137006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04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142</c:v>
                </c:pt>
                <c:pt idx="1">
                  <c:v>139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128</c:v>
                </c:pt>
                <c:pt idx="1">
                  <c:v>118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053696"/>
        <c:axId val="137055232"/>
      </c:barChart>
      <c:catAx>
        <c:axId val="13705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055232"/>
        <c:crosses val="autoZero"/>
        <c:auto val="1"/>
        <c:lblAlgn val="ctr"/>
        <c:lblOffset val="100"/>
        <c:noMultiLvlLbl val="0"/>
      </c:catAx>
      <c:valAx>
        <c:axId val="13705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053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6482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6521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8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11573</v>
      </c>
      <c r="C4" s="35">
        <v>5763</v>
      </c>
      <c r="D4" s="63">
        <v>5810</v>
      </c>
      <c r="E4" s="211"/>
    </row>
    <row r="5" spans="1:5" ht="30" x14ac:dyDescent="0.25">
      <c r="A5" s="201" t="s">
        <v>716</v>
      </c>
      <c r="B5" s="72">
        <v>13320</v>
      </c>
      <c r="C5" s="61">
        <v>6596</v>
      </c>
      <c r="D5" s="111">
        <v>6724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1660</v>
      </c>
      <c r="C4" s="71">
        <v>2342</v>
      </c>
    </row>
    <row r="5" spans="1:6" x14ac:dyDescent="0.25">
      <c r="A5" s="286" t="s">
        <v>719</v>
      </c>
      <c r="B5" s="214">
        <v>1086</v>
      </c>
      <c r="C5" s="214">
        <v>1299</v>
      </c>
    </row>
    <row r="6" spans="1:6" x14ac:dyDescent="0.25">
      <c r="A6" s="286" t="s">
        <v>720</v>
      </c>
      <c r="B6" s="214">
        <v>936</v>
      </c>
      <c r="C6" s="214">
        <v>944</v>
      </c>
    </row>
    <row r="7" spans="1:6" x14ac:dyDescent="0.25">
      <c r="A7" s="286" t="s">
        <v>721</v>
      </c>
      <c r="B7" s="214">
        <v>1815</v>
      </c>
      <c r="C7" s="214">
        <v>1846</v>
      </c>
    </row>
    <row r="8" spans="1:6" x14ac:dyDescent="0.25">
      <c r="A8" s="286" t="s">
        <v>722</v>
      </c>
      <c r="B8" s="214">
        <v>5</v>
      </c>
      <c r="C8" s="214">
        <v>17</v>
      </c>
    </row>
    <row r="9" spans="1:6" x14ac:dyDescent="0.25">
      <c r="A9" s="286" t="s">
        <v>723</v>
      </c>
      <c r="B9" s="214">
        <v>520</v>
      </c>
      <c r="C9" s="214">
        <v>515</v>
      </c>
    </row>
    <row r="10" spans="1:6" ht="30" x14ac:dyDescent="0.25">
      <c r="A10" s="293" t="s">
        <v>724</v>
      </c>
      <c r="B10" s="214">
        <v>998</v>
      </c>
      <c r="C10" s="214">
        <v>136</v>
      </c>
    </row>
    <row r="11" spans="1:6" x14ac:dyDescent="0.25">
      <c r="A11" s="286" t="s">
        <v>887</v>
      </c>
      <c r="B11" s="214">
        <v>247</v>
      </c>
      <c r="C11" s="214">
        <v>314</v>
      </c>
    </row>
    <row r="12" spans="1:6" x14ac:dyDescent="0.25">
      <c r="A12" s="294" t="s">
        <v>16</v>
      </c>
      <c r="B12" s="1">
        <f>SUM(B4:B11)</f>
        <v>7267</v>
      </c>
      <c r="C12" s="1">
        <f>SUM(C4:C11)</f>
        <v>7413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2070</v>
      </c>
      <c r="C19" s="71">
        <v>2519</v>
      </c>
    </row>
    <row r="20" spans="1:3" x14ac:dyDescent="0.25">
      <c r="A20" s="286" t="s">
        <v>719</v>
      </c>
      <c r="B20" s="214">
        <v>468</v>
      </c>
      <c r="C20" s="214">
        <v>599</v>
      </c>
    </row>
    <row r="21" spans="1:3" x14ac:dyDescent="0.25">
      <c r="A21" s="286" t="s">
        <v>720</v>
      </c>
      <c r="B21" s="214">
        <v>808</v>
      </c>
      <c r="C21" s="214">
        <v>849</v>
      </c>
    </row>
    <row r="22" spans="1:3" x14ac:dyDescent="0.25">
      <c r="A22" s="286" t="s">
        <v>721</v>
      </c>
      <c r="B22" s="214">
        <v>1767</v>
      </c>
      <c r="C22" s="214">
        <v>1681</v>
      </c>
    </row>
    <row r="23" spans="1:3" x14ac:dyDescent="0.25">
      <c r="A23" s="286" t="s">
        <v>722</v>
      </c>
      <c r="B23" s="214">
        <v>5</v>
      </c>
      <c r="C23" s="214">
        <v>8</v>
      </c>
    </row>
    <row r="24" spans="1:3" x14ac:dyDescent="0.25">
      <c r="A24" s="286" t="s">
        <v>723</v>
      </c>
      <c r="B24" s="214">
        <v>400</v>
      </c>
      <c r="C24" s="214">
        <v>311</v>
      </c>
    </row>
    <row r="25" spans="1:3" ht="30" x14ac:dyDescent="0.25">
      <c r="A25" s="293" t="s">
        <v>724</v>
      </c>
      <c r="B25" s="214">
        <v>742</v>
      </c>
      <c r="C25" s="214">
        <v>141</v>
      </c>
    </row>
    <row r="26" spans="1:3" x14ac:dyDescent="0.25">
      <c r="A26" s="286" t="s">
        <v>887</v>
      </c>
      <c r="B26" s="214">
        <v>209</v>
      </c>
      <c r="C26" s="214">
        <v>363</v>
      </c>
    </row>
    <row r="27" spans="1:3" x14ac:dyDescent="0.25">
      <c r="A27" s="294" t="s">
        <v>16</v>
      </c>
      <c r="B27" s="1">
        <f>SUM(B19:B26)</f>
        <v>6469</v>
      </c>
      <c r="C27" s="1">
        <f>SUM(C19:C26)</f>
        <v>6471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74.430000000000007</v>
      </c>
      <c r="C4" s="1018">
        <v>71.97</v>
      </c>
      <c r="D4" s="1018">
        <v>77.12</v>
      </c>
      <c r="E4" s="1019">
        <v>95</v>
      </c>
      <c r="F4" s="1019">
        <v>182.9</v>
      </c>
      <c r="G4" s="1020">
        <v>45.1</v>
      </c>
      <c r="H4" s="1021">
        <v>44.6</v>
      </c>
      <c r="I4" s="1022">
        <v>45.6</v>
      </c>
      <c r="J4" s="1019">
        <v>14.4</v>
      </c>
    </row>
    <row r="5" spans="1:12" x14ac:dyDescent="0.25">
      <c r="A5" s="498">
        <v>2021</v>
      </c>
      <c r="B5" s="757">
        <v>73.459999999999994</v>
      </c>
      <c r="C5" s="758">
        <v>70.89</v>
      </c>
      <c r="D5" s="758">
        <v>76.25</v>
      </c>
      <c r="E5" s="1023">
        <v>94</v>
      </c>
      <c r="F5" s="1023">
        <v>182.6</v>
      </c>
      <c r="G5" s="1024">
        <v>45.1</v>
      </c>
      <c r="H5" s="1025">
        <v>44.7</v>
      </c>
      <c r="I5" s="1026">
        <v>45.6</v>
      </c>
      <c r="J5" s="1023">
        <v>0</v>
      </c>
    </row>
    <row r="6" spans="1:12" x14ac:dyDescent="0.25">
      <c r="A6" s="499">
        <v>2022</v>
      </c>
      <c r="B6" s="1011">
        <v>73.64</v>
      </c>
      <c r="C6" s="1012">
        <v>71.680000000000007</v>
      </c>
      <c r="D6" s="1012">
        <v>74.44</v>
      </c>
      <c r="E6" s="1013">
        <v>89</v>
      </c>
      <c r="F6" s="1013">
        <v>181.8</v>
      </c>
      <c r="G6" s="1014">
        <v>45.7</v>
      </c>
      <c r="H6" s="1015">
        <v>45</v>
      </c>
      <c r="I6" s="1016">
        <v>46.5</v>
      </c>
      <c r="J6" s="1013">
        <v>7.7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14.4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0</v>
      </c>
    </row>
    <row r="13" spans="1:12" x14ac:dyDescent="0.25">
      <c r="A13" s="633">
        <f t="shared" si="0"/>
        <v>2022</v>
      </c>
      <c r="B13" s="627">
        <f t="shared" si="1"/>
        <v>7.7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2681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4441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34.200000000000003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66209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1116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96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2471</v>
      </c>
      <c r="C5" s="70">
        <v>4216</v>
      </c>
      <c r="D5" s="55">
        <v>2336</v>
      </c>
      <c r="E5" s="110">
        <v>1880</v>
      </c>
      <c r="F5" s="55">
        <v>30.3</v>
      </c>
      <c r="G5" s="55">
        <v>33.700000000000003</v>
      </c>
      <c r="H5" s="110">
        <v>26.9</v>
      </c>
      <c r="I5" s="55"/>
      <c r="J5" s="70"/>
      <c r="K5" s="55"/>
      <c r="L5" s="55"/>
      <c r="M5" s="71">
        <v>135</v>
      </c>
      <c r="N5" s="71">
        <v>128</v>
      </c>
      <c r="O5" s="71">
        <v>142</v>
      </c>
    </row>
    <row r="6" spans="1:16" x14ac:dyDescent="0.25">
      <c r="A6" s="215">
        <v>2021</v>
      </c>
      <c r="B6" s="212">
        <v>2664</v>
      </c>
      <c r="C6" s="212">
        <v>4358</v>
      </c>
      <c r="D6" s="58">
        <v>2409</v>
      </c>
      <c r="E6" s="160">
        <v>1949</v>
      </c>
      <c r="F6" s="58">
        <v>31.8</v>
      </c>
      <c r="G6" s="58">
        <v>35.299999999999997</v>
      </c>
      <c r="H6" s="160">
        <v>28.3</v>
      </c>
      <c r="I6" s="58">
        <v>51666</v>
      </c>
      <c r="J6" s="212">
        <v>1751</v>
      </c>
      <c r="K6" s="58">
        <v>803</v>
      </c>
      <c r="L6" s="58">
        <v>948</v>
      </c>
      <c r="M6" s="214">
        <v>129</v>
      </c>
      <c r="N6" s="214">
        <v>118</v>
      </c>
      <c r="O6" s="214">
        <v>139</v>
      </c>
    </row>
    <row r="7" spans="1:16" x14ac:dyDescent="0.25">
      <c r="A7" s="229">
        <v>2022</v>
      </c>
      <c r="B7" s="167">
        <v>2681</v>
      </c>
      <c r="C7" s="167">
        <v>4441</v>
      </c>
      <c r="D7" s="94">
        <v>2423</v>
      </c>
      <c r="E7" s="169">
        <v>2018</v>
      </c>
      <c r="F7" s="94">
        <v>34.200000000000003</v>
      </c>
      <c r="G7" s="58">
        <v>37.200000000000003</v>
      </c>
      <c r="H7" s="160">
        <v>31.1</v>
      </c>
      <c r="I7" s="94">
        <v>57925</v>
      </c>
      <c r="J7" s="167">
        <v>1247</v>
      </c>
      <c r="K7" s="94">
        <v>632</v>
      </c>
      <c r="L7" s="94">
        <v>615</v>
      </c>
      <c r="M7" s="214">
        <v>96</v>
      </c>
      <c r="N7" s="214">
        <v>98</v>
      </c>
      <c r="O7" s="214">
        <v>95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66209</v>
      </c>
      <c r="J8" s="1072">
        <v>1116</v>
      </c>
      <c r="K8" s="1073">
        <v>581</v>
      </c>
      <c r="L8" s="1073">
        <v>535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51666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57925</v>
      </c>
      <c r="F14" s="514">
        <f>A5</f>
        <v>2020</v>
      </c>
      <c r="G14" s="310">
        <f>IF(ISBLANK(E5),"",E5)</f>
        <v>1880</v>
      </c>
      <c r="H14" s="310">
        <f>IF(ISBLANK(D5),"",D5)</f>
        <v>2336</v>
      </c>
      <c r="K14" s="514">
        <f>A6</f>
        <v>2021</v>
      </c>
      <c r="L14" s="310">
        <f>IF(ISBLANK(L6),"",L6)</f>
        <v>948</v>
      </c>
      <c r="M14" s="310">
        <f>IF(ISBLANK(K6),"",K6)</f>
        <v>803</v>
      </c>
    </row>
    <row r="15" spans="1:16" x14ac:dyDescent="0.25">
      <c r="A15" s="481">
        <f>A8</f>
        <v>2023</v>
      </c>
      <c r="B15" s="311">
        <f t="shared" si="0"/>
        <v>66209</v>
      </c>
      <c r="F15" s="486">
        <f t="shared" ref="F15:F16" si="1">A6</f>
        <v>2021</v>
      </c>
      <c r="G15" s="479">
        <f t="shared" ref="G15:G16" si="2">IF(ISBLANK(E6),"",E6)</f>
        <v>1949</v>
      </c>
      <c r="H15" s="479">
        <f t="shared" ref="H15:H16" si="3">IF(ISBLANK(D6),"",D6)</f>
        <v>2409</v>
      </c>
      <c r="K15" s="486">
        <f>A7</f>
        <v>2022</v>
      </c>
      <c r="L15" s="479">
        <f t="shared" ref="L15:L16" si="4">IF(ISBLANK(L7),"",L7)</f>
        <v>615</v>
      </c>
      <c r="M15" s="479">
        <f t="shared" ref="M15:M16" si="5">IF(ISBLANK(K7),"",K7)</f>
        <v>632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2018</v>
      </c>
      <c r="H16" s="311">
        <f t="shared" si="3"/>
        <v>2423</v>
      </c>
      <c r="K16" s="481">
        <f>A8</f>
        <v>2023</v>
      </c>
      <c r="L16" s="311">
        <f t="shared" si="4"/>
        <v>535</v>
      </c>
      <c r="M16" s="311">
        <f t="shared" si="5"/>
        <v>581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2471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2664</v>
      </c>
      <c r="C21" s="373"/>
      <c r="D21" s="197"/>
      <c r="F21" s="514">
        <f>A5</f>
        <v>2020</v>
      </c>
      <c r="G21" s="310">
        <f>IF(ISBLANK(E5),"",E5)</f>
        <v>1880</v>
      </c>
      <c r="H21" s="310">
        <f>IF(ISBLANK(D5),"",D5)</f>
        <v>2336</v>
      </c>
      <c r="K21" s="514">
        <f>A6</f>
        <v>2021</v>
      </c>
      <c r="L21" s="310">
        <f>IF(ISBLANK(L6),"",L6)</f>
        <v>948</v>
      </c>
      <c r="M21" s="310">
        <f>IF(ISBLANK(K6),"",K6)</f>
        <v>803</v>
      </c>
    </row>
    <row r="22" spans="1:15" x14ac:dyDescent="0.25">
      <c r="A22" s="481">
        <f t="shared" si="6"/>
        <v>2022</v>
      </c>
      <c r="B22" s="311">
        <f t="shared" si="7"/>
        <v>2681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1949</v>
      </c>
      <c r="H22" s="479">
        <f t="shared" ref="H22:H23" si="10">IF(ISBLANK(D6),"",D6)</f>
        <v>2409</v>
      </c>
      <c r="K22" s="486">
        <f>A7</f>
        <v>2022</v>
      </c>
      <c r="L22" s="479">
        <f>IF(ISBLANK(L7),"",L7)</f>
        <v>615</v>
      </c>
      <c r="M22" s="479">
        <f>IF(ISBLANK(K7),"",K7)</f>
        <v>632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2018</v>
      </c>
      <c r="H23" s="311">
        <f t="shared" si="10"/>
        <v>2423</v>
      </c>
      <c r="K23" s="481">
        <f>A8</f>
        <v>2023</v>
      </c>
      <c r="L23" s="311">
        <f>IF(ISBLANK(L8),"",L8)</f>
        <v>535</v>
      </c>
      <c r="M23" s="311">
        <f>IF(ISBLANK(K8),"",K8)</f>
        <v>581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2471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2664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2681</v>
      </c>
      <c r="C28" s="373"/>
      <c r="D28" s="197"/>
      <c r="F28" s="514">
        <f>A5</f>
        <v>2020</v>
      </c>
      <c r="G28" s="310">
        <f>IF(ISBLANK(H5),"",H5)</f>
        <v>26.9</v>
      </c>
      <c r="H28" s="310">
        <f>IF(ISBLANK(G5),"",G5)</f>
        <v>33.700000000000003</v>
      </c>
      <c r="K28" s="514">
        <f>A5</f>
        <v>2020</v>
      </c>
      <c r="L28" s="310">
        <f>IF(ISBLANK(O5),"",O5)</f>
        <v>142</v>
      </c>
      <c r="M28" s="310">
        <f>IF(ISBLANK(N5),"",N5)</f>
        <v>128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28.3</v>
      </c>
      <c r="H29" s="479">
        <f t="shared" ref="H29:H30" si="15">IF(ISBLANK(G6),"",G6)</f>
        <v>35.299999999999997</v>
      </c>
      <c r="K29" s="486">
        <f t="shared" ref="K29:K30" si="16">A6</f>
        <v>2021</v>
      </c>
      <c r="L29" s="479">
        <f t="shared" ref="L29:L30" si="17">IF(ISBLANK(O6),"",O6)</f>
        <v>139</v>
      </c>
      <c r="M29" s="479">
        <f t="shared" ref="M29:M30" si="18">IF(ISBLANK(N6),"",N6)</f>
        <v>118</v>
      </c>
    </row>
    <row r="30" spans="1:15" x14ac:dyDescent="0.25">
      <c r="F30" s="481">
        <f t="shared" si="13"/>
        <v>2022</v>
      </c>
      <c r="G30" s="311">
        <f t="shared" si="14"/>
        <v>31.1</v>
      </c>
      <c r="H30" s="311">
        <f t="shared" si="15"/>
        <v>37.200000000000003</v>
      </c>
      <c r="K30" s="481">
        <f t="shared" si="16"/>
        <v>2022</v>
      </c>
      <c r="L30" s="311">
        <f t="shared" si="17"/>
        <v>95</v>
      </c>
      <c r="M30" s="311">
        <f t="shared" si="18"/>
        <v>98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26.9</v>
      </c>
      <c r="H35" s="310">
        <f>IF(ISBLANK(G5),"",G5)</f>
        <v>33.700000000000003</v>
      </c>
      <c r="K35" s="514">
        <f>A5</f>
        <v>2020</v>
      </c>
      <c r="L35" s="310">
        <f>IF(ISBLANK(O5),"",O5)</f>
        <v>142</v>
      </c>
      <c r="M35" s="310">
        <f>IF(ISBLANK(N5),"",N5)</f>
        <v>128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28.3</v>
      </c>
      <c r="H36" s="479">
        <f t="shared" ref="H36:H37" si="21">IF(ISBLANK(G6),"",G6)</f>
        <v>35.299999999999997</v>
      </c>
      <c r="K36" s="486">
        <f t="shared" ref="K36:K37" si="22">A6</f>
        <v>2021</v>
      </c>
      <c r="L36" s="479">
        <f t="shared" ref="L36:L37" si="23">IF(ISBLANK(O6),"",O6)</f>
        <v>139</v>
      </c>
      <c r="M36" s="479">
        <f t="shared" ref="M36:M37" si="24">IF(ISBLANK(N6),"",N6)</f>
        <v>118</v>
      </c>
    </row>
    <row r="37" spans="6:15" x14ac:dyDescent="0.25">
      <c r="F37" s="481">
        <f t="shared" si="19"/>
        <v>2022</v>
      </c>
      <c r="G37" s="311">
        <f t="shared" si="20"/>
        <v>31.1</v>
      </c>
      <c r="H37" s="311">
        <f t="shared" si="21"/>
        <v>37.200000000000003</v>
      </c>
      <c r="K37" s="481">
        <f t="shared" si="22"/>
        <v>2022</v>
      </c>
      <c r="L37" s="311">
        <f t="shared" si="23"/>
        <v>95</v>
      </c>
      <c r="M37" s="311">
        <f t="shared" si="24"/>
        <v>98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18.5</v>
      </c>
      <c r="C6" s="35">
        <v>17.100000000000001</v>
      </c>
      <c r="D6" s="63">
        <v>19.7</v>
      </c>
      <c r="E6" s="35">
        <v>52.9</v>
      </c>
      <c r="F6" s="35">
        <v>49.8</v>
      </c>
      <c r="G6" s="35">
        <v>55.6</v>
      </c>
      <c r="H6" s="292">
        <v>28.6</v>
      </c>
      <c r="I6" s="35">
        <v>33.1</v>
      </c>
      <c r="J6" s="63">
        <v>24.7</v>
      </c>
      <c r="M6" s="127" t="s">
        <v>16</v>
      </c>
      <c r="N6" s="935">
        <f>IF(ISBLANK(B8),"",B8)</f>
        <v>17.600000000000001</v>
      </c>
      <c r="O6" s="935">
        <f>IF(ISBLANK(E8),"",E8)</f>
        <v>49.4</v>
      </c>
      <c r="P6" s="128">
        <f>IF(ISBLANK(H8),"",H8)</f>
        <v>33.1</v>
      </c>
    </row>
    <row r="7" spans="1:19" x14ac:dyDescent="0.25">
      <c r="A7" s="286">
        <v>2022</v>
      </c>
      <c r="B7" s="167">
        <v>18.2</v>
      </c>
      <c r="C7" s="94">
        <v>19.600000000000001</v>
      </c>
      <c r="D7" s="169">
        <v>16.7</v>
      </c>
      <c r="E7" s="94">
        <v>47.7</v>
      </c>
      <c r="F7" s="94">
        <v>44.6</v>
      </c>
      <c r="G7" s="94">
        <v>50.9</v>
      </c>
      <c r="H7" s="167">
        <v>34.1</v>
      </c>
      <c r="I7" s="94">
        <v>35.799999999999997</v>
      </c>
      <c r="J7" s="169">
        <v>32.4</v>
      </c>
    </row>
    <row r="8" spans="1:19" x14ac:dyDescent="0.25">
      <c r="A8" s="218">
        <v>2023</v>
      </c>
      <c r="B8" s="167">
        <v>17.600000000000001</v>
      </c>
      <c r="C8" s="94">
        <v>19.3</v>
      </c>
      <c r="D8" s="169">
        <v>15.7</v>
      </c>
      <c r="E8" s="94">
        <v>49.4</v>
      </c>
      <c r="F8" s="94">
        <v>48.2</v>
      </c>
      <c r="G8" s="94">
        <v>50.7</v>
      </c>
      <c r="H8" s="167">
        <v>33.1</v>
      </c>
      <c r="I8" s="94">
        <v>32.5</v>
      </c>
      <c r="J8" s="169">
        <v>33.6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15.7</v>
      </c>
      <c r="O12" s="936">
        <f>IF(ISBLANK(G8),"",G8)</f>
        <v>50.7</v>
      </c>
      <c r="P12" s="938">
        <f>IF(ISBLANK(J8),"",J8)</f>
        <v>33.6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19.3</v>
      </c>
      <c r="O13" s="937">
        <f>IF(ISBLANK(F8),"",F8)</f>
        <v>48.2</v>
      </c>
      <c r="P13" s="939">
        <f>IF(ISBLANK(I8),"",I8)</f>
        <v>32.5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17.600000000000001</v>
      </c>
      <c r="O20" s="935">
        <f>IF(ISBLANK(E8),"",E8)</f>
        <v>49.4</v>
      </c>
      <c r="P20" s="940">
        <f>IF(ISBLANK(H8),"",H8)</f>
        <v>33.1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15.7</v>
      </c>
      <c r="O24" s="936">
        <f>IF(ISBLANK(G8),"",G8)</f>
        <v>50.7</v>
      </c>
      <c r="P24" s="938">
        <f>IF(ISBLANK(J8),"",J8)</f>
        <v>33.6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19.3</v>
      </c>
      <c r="O25" s="937">
        <f>IF(ISBLANK(F8),"",F8)</f>
        <v>48.2</v>
      </c>
      <c r="P25" s="939">
        <f>IF(ISBLANK(I8),"",I8)</f>
        <v>32.5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125226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2311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138614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2558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1535999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118127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110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7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459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56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142286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76.099999999999994</v>
      </c>
      <c r="E20" s="600">
        <v>76.3</v>
      </c>
      <c r="F20" s="600">
        <v>76.400000000000006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15.6</v>
      </c>
      <c r="E21" s="751">
        <v>15.3</v>
      </c>
      <c r="F21" s="751">
        <v>14.8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76.400000000000006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14.8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8.7999999999999972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76.400000000000006</v>
      </c>
      <c r="C30" s="204" t="s">
        <v>493</v>
      </c>
    </row>
    <row r="31" spans="1:11" x14ac:dyDescent="0.25">
      <c r="A31" s="698" t="s">
        <v>1430</v>
      </c>
      <c r="B31" s="734">
        <f>F21</f>
        <v>14.8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8.7999999999999972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106</v>
      </c>
      <c r="C4" s="71">
        <v>2</v>
      </c>
      <c r="D4" s="71">
        <v>10</v>
      </c>
      <c r="G4" s="217">
        <f>A4</f>
        <v>2021</v>
      </c>
      <c r="H4" s="289">
        <f>IF(ISBLANK(C4),"",C4)</f>
        <v>2</v>
      </c>
      <c r="I4" s="289">
        <f>IF(ISBLANK(D4),"",D4)</f>
        <v>10</v>
      </c>
    </row>
    <row r="5" spans="1:9" x14ac:dyDescent="0.25">
      <c r="A5" s="286">
        <v>2022</v>
      </c>
      <c r="B5" s="214">
        <v>113</v>
      </c>
      <c r="C5" s="214">
        <v>8</v>
      </c>
      <c r="D5" s="214">
        <v>11</v>
      </c>
      <c r="G5" s="286">
        <f t="shared" ref="G5:G6" si="0">A5</f>
        <v>2022</v>
      </c>
      <c r="H5" s="290">
        <f t="shared" ref="H5:H6" si="1">IF(ISBLANK(C5),"",C5)</f>
        <v>8</v>
      </c>
      <c r="I5" s="290">
        <f t="shared" ref="I5:I6" si="2">IF(ISBLANK(D5),"",D5)</f>
        <v>11</v>
      </c>
    </row>
    <row r="6" spans="1:9" x14ac:dyDescent="0.25">
      <c r="A6" s="218">
        <v>2023</v>
      </c>
      <c r="B6" s="168">
        <v>110</v>
      </c>
      <c r="C6" s="168">
        <v>7</v>
      </c>
      <c r="D6" s="168">
        <v>4</v>
      </c>
      <c r="G6" s="219">
        <f t="shared" si="0"/>
        <v>2023</v>
      </c>
      <c r="H6" s="291">
        <f t="shared" si="1"/>
        <v>7</v>
      </c>
      <c r="I6" s="291">
        <f t="shared" si="2"/>
        <v>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</v>
      </c>
      <c r="I12" s="289">
        <f>IF(ISBLANK(D4),"",D4)</f>
        <v>10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8</v>
      </c>
      <c r="I13" s="290">
        <f t="shared" si="4"/>
        <v>11</v>
      </c>
    </row>
    <row r="14" spans="1:9" x14ac:dyDescent="0.25">
      <c r="G14" s="219">
        <f t="shared" si="3"/>
        <v>2023</v>
      </c>
      <c r="H14" s="291">
        <f t="shared" ref="H14:I14" si="5">IF(ISBLANK(C6),"",C6)</f>
        <v>7</v>
      </c>
      <c r="I14" s="291">
        <f t="shared" si="5"/>
        <v>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419</v>
      </c>
      <c r="C23" s="71">
        <v>38</v>
      </c>
      <c r="D23" s="71">
        <v>52</v>
      </c>
      <c r="G23" s="217">
        <f>A23</f>
        <v>2021</v>
      </c>
      <c r="H23" s="289">
        <f>IF(ISBLANK(C23),"",C23)</f>
        <v>38</v>
      </c>
      <c r="I23" s="289">
        <f>IF(ISBLANK(D23),"",D23)</f>
        <v>52</v>
      </c>
    </row>
    <row r="24" spans="1:13" x14ac:dyDescent="0.25">
      <c r="A24" s="286">
        <v>2022</v>
      </c>
      <c r="B24" s="214">
        <v>438</v>
      </c>
      <c r="C24" s="214">
        <v>39</v>
      </c>
      <c r="D24" s="214">
        <v>59</v>
      </c>
      <c r="G24" s="286">
        <f t="shared" ref="G24:G25" si="6">A24</f>
        <v>2022</v>
      </c>
      <c r="H24" s="290">
        <f t="shared" ref="H24:H25" si="7">IF(ISBLANK(C24),"",C24)</f>
        <v>39</v>
      </c>
      <c r="I24" s="290">
        <f t="shared" ref="I24:I25" si="8">IF(ISBLANK(D24),"",D24)</f>
        <v>59</v>
      </c>
    </row>
    <row r="25" spans="1:13" x14ac:dyDescent="0.25">
      <c r="A25" s="218">
        <v>2023</v>
      </c>
      <c r="B25" s="168">
        <v>459</v>
      </c>
      <c r="C25" s="168">
        <v>33</v>
      </c>
      <c r="D25" s="168">
        <v>56</v>
      </c>
      <c r="G25" s="219">
        <f t="shared" si="6"/>
        <v>2023</v>
      </c>
      <c r="H25" s="291">
        <f t="shared" si="7"/>
        <v>33</v>
      </c>
      <c r="I25" s="291">
        <f t="shared" si="8"/>
        <v>56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38</v>
      </c>
      <c r="I31" s="289">
        <f>IF(ISBLANK(D23),"",D23)</f>
        <v>52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39</v>
      </c>
      <c r="I32" s="290">
        <f t="shared" si="10"/>
        <v>59</v>
      </c>
    </row>
    <row r="33" spans="7:9" x14ac:dyDescent="0.25">
      <c r="G33" s="219">
        <f t="shared" si="9"/>
        <v>2023</v>
      </c>
      <c r="H33" s="291">
        <f t="shared" ref="H33:I33" si="11">IF(ISBLANK(C25),"",C25)</f>
        <v>33</v>
      </c>
      <c r="I33" s="291">
        <f t="shared" si="11"/>
        <v>56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937546</v>
      </c>
      <c r="C4" s="1077">
        <v>67454</v>
      </c>
      <c r="D4" s="110">
        <v>191557</v>
      </c>
      <c r="E4" s="70">
        <v>13782</v>
      </c>
      <c r="F4" s="1076">
        <v>0</v>
      </c>
      <c r="G4" s="70">
        <v>0</v>
      </c>
      <c r="H4" s="1078">
        <v>1231671</v>
      </c>
      <c r="I4" s="1077">
        <v>88616</v>
      </c>
    </row>
    <row r="5" spans="1:9" x14ac:dyDescent="0.25">
      <c r="A5" s="587">
        <v>2021</v>
      </c>
      <c r="B5" s="1079">
        <v>1007658</v>
      </c>
      <c r="C5" s="1080">
        <v>73493</v>
      </c>
      <c r="D5" s="160">
        <v>202000</v>
      </c>
      <c r="E5" s="212">
        <v>14733</v>
      </c>
      <c r="F5" s="1079">
        <v>0</v>
      </c>
      <c r="G5" s="212">
        <v>0</v>
      </c>
      <c r="H5" s="1081">
        <v>1320380</v>
      </c>
      <c r="I5" s="1080">
        <v>96301</v>
      </c>
    </row>
    <row r="6" spans="1:9" x14ac:dyDescent="0.25">
      <c r="A6" s="588">
        <v>2022</v>
      </c>
      <c r="B6" s="1082">
        <v>1173051</v>
      </c>
      <c r="C6" s="1083">
        <v>90214</v>
      </c>
      <c r="D6" s="169">
        <v>226984</v>
      </c>
      <c r="E6" s="167">
        <v>17456</v>
      </c>
      <c r="F6" s="1082">
        <v>0</v>
      </c>
      <c r="G6" s="167">
        <v>0</v>
      </c>
      <c r="H6" s="1084">
        <v>1535999</v>
      </c>
      <c r="I6" s="1083">
        <v>118127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195676</v>
      </c>
      <c r="C4" s="1076"/>
      <c r="D4" s="1077"/>
      <c r="E4" s="1076"/>
      <c r="F4" s="1077"/>
    </row>
    <row r="5" spans="1:6" x14ac:dyDescent="0.25">
      <c r="A5" s="480">
        <v>2021</v>
      </c>
      <c r="B5" s="1081">
        <v>148124</v>
      </c>
      <c r="C5" s="1079">
        <v>121822</v>
      </c>
      <c r="D5" s="1080">
        <v>8885</v>
      </c>
      <c r="E5" s="1079">
        <v>111441</v>
      </c>
      <c r="F5" s="1080">
        <v>8128</v>
      </c>
    </row>
    <row r="6" spans="1:6" ht="15.75" thickBot="1" x14ac:dyDescent="0.3">
      <c r="A6" s="960">
        <v>2022</v>
      </c>
      <c r="B6" s="1085">
        <v>142286</v>
      </c>
      <c r="C6" s="1086">
        <v>125226</v>
      </c>
      <c r="D6" s="1087">
        <v>2311</v>
      </c>
      <c r="E6" s="1086">
        <v>138614</v>
      </c>
      <c r="F6" s="1087">
        <v>2558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Нишка Бања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146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18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13003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89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7.2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19.100000000000001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-12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73.64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181.8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11573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13320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403</v>
      </c>
      <c r="C63" s="548">
        <f>IF(ISBLANK('DEM2'!C7),"-",'DEM2'!C7)</f>
        <v>395</v>
      </c>
      <c r="D63" s="548"/>
      <c r="E63" s="548">
        <f>IF(ISBLANK('DEM2'!D8),"-",'DEM2'!D8)</f>
        <v>365</v>
      </c>
      <c r="F63" s="548">
        <f>IF(ISBLANK('DEM2'!C8),"-",'DEM2'!C8)</f>
        <v>379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440</v>
      </c>
      <c r="C64" s="317">
        <f>IF(ISBLANK('DEM2'!F7),"-",'DEM2'!F7)</f>
        <v>425</v>
      </c>
      <c r="D64" s="789"/>
      <c r="E64" s="317">
        <f>IF(ISBLANK('DEM2'!G8),"-",'DEM2'!G8)</f>
        <v>443</v>
      </c>
      <c r="F64" s="317">
        <f>IF(ISBLANK('DEM2'!F8),"-",'DEM2'!F8)</f>
        <v>480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248</v>
      </c>
      <c r="C65" s="345">
        <f>IF(ISBLANK('DEM2'!I7),"-",'DEM2'!I7)</f>
        <v>233</v>
      </c>
      <c r="D65" s="393"/>
      <c r="E65" s="345">
        <f>IF(ISBLANK('DEM2'!J8),"-",'DEM2'!J8)</f>
        <v>252</v>
      </c>
      <c r="F65" s="345">
        <f>IF(ISBLANK('DEM2'!I8),"-",'DEM2'!I8)</f>
        <v>239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1031</v>
      </c>
      <c r="C66" s="317">
        <f>IF(ISBLANK('DEM2'!L7),"-",'DEM2'!L7)</f>
        <v>987</v>
      </c>
      <c r="D66" s="395"/>
      <c r="E66" s="317">
        <f>IF(ISBLANK('DEM2'!M8),"-",'DEM2'!M8)</f>
        <v>1000</v>
      </c>
      <c r="F66" s="317">
        <f>IF(ISBLANK('DEM2'!L8),"-",'DEM2'!L8)</f>
        <v>1030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1091</v>
      </c>
      <c r="C67" s="317">
        <f>IF(ISBLANK('DEM2'!O7),"-",'DEM2'!O7)</f>
        <v>1134</v>
      </c>
      <c r="D67" s="395"/>
      <c r="E67" s="317">
        <f>IF(ISBLANK('DEM2'!P8),"-",'DEM2'!P8)</f>
        <v>925</v>
      </c>
      <c r="F67" s="317">
        <f>IF(ISBLANK('DEM2'!O8),"-",'DEM2'!O8)</f>
        <v>984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4331</v>
      </c>
      <c r="C68" s="414">
        <f>IF(ISBLANK('DEM2'!R7),"-",'DEM2'!R7)</f>
        <v>4499</v>
      </c>
      <c r="D68" s="420"/>
      <c r="E68" s="414">
        <f>IF(ISBLANK('DEM2'!S8),"-",'DEM2'!S8)</f>
        <v>3992</v>
      </c>
      <c r="F68" s="414">
        <f>IF(ISBLANK('DEM2'!R8),"-",'DEM2'!R8)</f>
        <v>4162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6886</v>
      </c>
      <c r="C69" s="463">
        <f>IF(ISBLANK('DEM2'!U7),"-",'DEM2'!U7)</f>
        <v>6825</v>
      </c>
      <c r="D69" s="799"/>
      <c r="E69" s="463">
        <f>IF(ISBLANK('DEM2'!V8),"-",'DEM2'!V8)</f>
        <v>6482</v>
      </c>
      <c r="F69" s="463">
        <f>IF(ISBLANK('DEM2'!U8),"-",'DEM2'!U8)</f>
        <v>6521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8.6999999999999993</v>
      </c>
      <c r="G115" s="800">
        <f>IF(ISBLANK('DEM2'!E23),"-",'DEM2'!E23)</f>
        <v>8.6999999999999993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19.2</v>
      </c>
      <c r="G116" s="407">
        <f>IF(ISBLANK('DEM2'!E24),"-",'DEM2'!E24)</f>
        <v>9.6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32.299999999999997</v>
      </c>
      <c r="G117" s="801">
        <f>IF(ISBLANK('DEM2'!E25),"-",'DEM2'!E25)</f>
        <v>32.299999999999997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2681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4441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34.200000000000003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66209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1116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96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>
        <f>IF(ISBLANK(SIROMASTVO1!B6),"-",SIROMASTVO1!B6)</f>
        <v>32.799999999999997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>
        <f>IF(ISBLANK(SIROMASTVO1!B7),"-",SIROMASTVO1!B7)</f>
        <v>83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>
        <f>IF(ISBLANK(SIROMASTVO1!B4),"-",SIROMASTVO1!B4)</f>
        <v>33.299999999999997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>
        <f>IF(ISBLANK(SIROMASTVO1!B5),"-",SIROMASTVO1!B5)</f>
        <v>10.8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1535999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>
        <f>IF(ISBLANK('EKO4'!B9),"-",'EKO4'!B9)</f>
        <v>118127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226984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226984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>
        <f>IF(ISBLANK('EKO6'!E6),"-",'EKO6'!E6)</f>
        <v>17456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1173051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>
        <f>IF(ISBLANK('EKO6'!C6),"-",'EKO6'!C6)</f>
        <v>90214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>
        <f>IF(ISBLANK('EKO6'!G6),"-",'EKO6'!G6)</f>
        <v>0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>
        <f>IF(ISBLANK('EKO4'!B4),"-",'EKO4'!B4)</f>
        <v>125226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>
        <f>IF(ISBLANK('EKO4'!B5),"-",'EKO4'!B5)</f>
        <v>2311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>
        <f>IF(ISBLANK('EKO4'!B6),"-",'EKO4'!B6)</f>
        <v>138614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>
        <f>IF(ISBLANK('EKO4'!B7),"-",'EKO4'!B7)</f>
        <v>2558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>
        <f>IF(ISBLANK('EKO4'!B10),"-",'EKO4'!B10)</f>
        <v>110</v>
      </c>
      <c r="D263" s="1142"/>
      <c r="E263" s="1142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>
        <f>IF(ISBLANK('EKO4'!B13),"-",'EKO4'!B13)</f>
        <v>459</v>
      </c>
      <c r="D264" s="1116"/>
      <c r="E264" s="111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>
        <f>IF(ISBLANK('EKO4'!B16),"-",'EKO4'!B16)</f>
        <v>142286</v>
      </c>
      <c r="D265" s="1119"/>
      <c r="E265" s="1119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1107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703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553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826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1074</v>
      </c>
      <c r="C300" s="808">
        <f>IF(ISBLANK(POLJ3!C4),"-",POLJ3!C4)</f>
        <v>170</v>
      </c>
      <c r="D300" s="1128">
        <f>IF(ISBLANK(POLJ3!D4),"-",POLJ3!D4)</f>
        <v>904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1243</v>
      </c>
      <c r="C301" s="789">
        <f>IF(ISBLANK(POLJ3!C5),"-",POLJ3!C5)</f>
        <v>772</v>
      </c>
      <c r="D301" s="1129">
        <f>IF(ISBLANK(POLJ3!D5),"-",POLJ3!D5)</f>
        <v>471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</v>
      </c>
      <c r="C302" s="790">
        <f>IF(ISBLANK(POLJ3!C6),"-",POLJ3!C6)</f>
        <v>0</v>
      </c>
      <c r="D302" s="1130">
        <f>IF(ISBLANK(POLJ3!D6),"-",POLJ3!D6)</f>
        <v>1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</v>
      </c>
      <c r="C303" s="791">
        <f>IF(ISBLANK(POLJ3!C7),"-",POLJ3!C7)</f>
        <v>2</v>
      </c>
      <c r="D303" s="1110">
        <f>IF(ISBLANK(POLJ3!D7),"-",POLJ3!D7)</f>
        <v>3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1107</v>
      </c>
      <c r="C304" s="807">
        <f>IF(ISBLANK(POLJ3!C8),"-",POLJ3!C8)</f>
        <v>167</v>
      </c>
      <c r="D304" s="1158">
        <f>IF(ISBLANK(POLJ3!D8),"-",POLJ3!D8)</f>
        <v>940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>
        <f>IF(ISBLANK(POLJ2!B3),"-",POLJ2!B3)</f>
        <v>20.55</v>
      </c>
      <c r="C310" s="1159"/>
      <c r="D310" s="3"/>
      <c r="E310" s="5"/>
      <c r="F310" s="5"/>
      <c r="G310" s="815" t="s">
        <v>765</v>
      </c>
      <c r="H310" s="816">
        <f>IF(ISBLANK(POLJ2!H3),"-",POLJ2!H3)</f>
        <v>212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>
        <f>IF(ISBLANK(POLJ2!B4),"-",POLJ2!B4)</f>
        <v>533.37</v>
      </c>
      <c r="C311" s="1160"/>
      <c r="D311" s="3"/>
      <c r="E311" s="5"/>
      <c r="F311" s="5"/>
      <c r="G311" s="810" t="s">
        <v>766</v>
      </c>
      <c r="H311" s="248">
        <f>IF(ISBLANK(POLJ2!H4),"-",POLJ2!H4)</f>
        <v>927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>
        <f>IF(ISBLANK(POLJ2!B5),"-",POLJ2!B5)</f>
        <v>149.5</v>
      </c>
      <c r="C312" s="1160"/>
      <c r="D312" s="3"/>
      <c r="E312" s="5"/>
      <c r="F312" s="5"/>
      <c r="G312" s="810" t="s">
        <v>767</v>
      </c>
      <c r="H312" s="248">
        <f>IF(ISBLANK(POLJ2!H5),"-",POLJ2!H5)</f>
        <v>1121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>
        <f>IF(ISBLANK(POLJ2!B6),"-",POLJ2!B6)</f>
        <v>174.81</v>
      </c>
      <c r="C313" s="1160"/>
      <c r="D313" s="3"/>
      <c r="E313" s="5"/>
      <c r="F313" s="5"/>
      <c r="G313" s="812" t="s">
        <v>768</v>
      </c>
      <c r="H313" s="249">
        <f>IF(ISBLANK(POLJ2!H6),"-",POLJ2!H6)</f>
        <v>11571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>
        <f>IF(ISBLANK(POLJ2!B7),"-",POLJ2!B7)</f>
        <v>0.34</v>
      </c>
      <c r="C314" s="1160"/>
      <c r="D314" s="3"/>
      <c r="E314" s="5"/>
      <c r="F314" s="5"/>
      <c r="G314" s="814" t="s">
        <v>16</v>
      </c>
      <c r="H314" s="817">
        <f>IF(ISBLANK(POLJ2!H7),"-",POLJ2!H7)</f>
        <v>13831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>
        <f>IF(ISBLANK(POLJ2!B8),"-",POLJ2!B8)</f>
        <v>321.14999999999998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>
        <f>IF(ISBLANK(POLJ2!B9),"-",POLJ2!B9)</f>
        <v>1199.72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>
        <f>IF(ISBLANK(OBRAZ1!B4),"-",OBRAZ1!B4)</f>
        <v>0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>
        <f>IF(ISBLANK(OBRAZ1!B5),"-",OBRAZ1!B5)</f>
        <v>6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>
        <f>IF(ISBLANK(OBRAZ1!B6),"-",OBRAZ1!B6)</f>
        <v>85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>
        <f>IF(ISBLANK(OBRAZ1!B7),"-",OBRAZ1!B7)</f>
        <v>33.1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452</v>
      </c>
      <c r="I364" s="808">
        <f>IF(ISBLANK(OBRAZ2!I6),"-",OBRAZ2!I6)</f>
        <v>430</v>
      </c>
      <c r="J364" s="808">
        <f>IF(ISBLANK(OBRAZ2!J6),"-",OBRAZ2!J6)</f>
        <v>22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>
        <f>IF(ISBLANK(OBRAZ1!B8),"-",OBRAZ1!B8)</f>
        <v>146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41</v>
      </c>
      <c r="I365" s="789">
        <f>IF(ISBLANK(OBRAZ2!I7),"-",OBRAZ2!I7)</f>
        <v>41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>
        <f>IF(ISBLANK(OBRAZ1!B9),"-",OBRAZ1!B9)</f>
        <v>54.2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>
        <f>IF(ISBLANK(OBRAZ1!B10),"-",OBRAZ1!B10)</f>
        <v>121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68.213457076566129</v>
      </c>
      <c r="I377" s="851">
        <f>IF(ISBLANK(OBRAZ2!C14),"-",OBRAZ2!C23)</f>
        <v>69.469026548672559</v>
      </c>
      <c r="J377" s="851">
        <f>IF(ISBLANK(OBRAZ2!D14),"-",OBRAZ2!D23)</f>
        <v>65.625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14.385150812064964</v>
      </c>
      <c r="I379" s="851">
        <f>IF(ISBLANK(OBRAZ2!C16),"-",OBRAZ2!C25)</f>
        <v>13.938053097345133</v>
      </c>
      <c r="J379" s="851">
        <f>IF(ISBLANK(OBRAZ2!D16),"-",OBRAZ2!D25)</f>
        <v>18.46590909090909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17.40139211136891</v>
      </c>
      <c r="I380" s="852">
        <f>IF(ISBLANK(OBRAZ2!C17),"-",OBRAZ2!C26)</f>
        <v>16.592920353982301</v>
      </c>
      <c r="J380" s="852">
        <f>IF(ISBLANK(OBRAZ2!D17),"-",OBRAZ2!D26)</f>
        <v>15.909090909090908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>
        <f>IF(ISBLANK(OBRAZ5!B4),"-",OBRAZ5!B4)</f>
        <v>3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>
        <f>IF(ISBLANK(OBRAZ5!B5),"-",OBRAZ5!B5)</f>
        <v>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224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348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191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>
        <f>IF(ISBLANK(OBRAZ5!B12),"-",OBRAZ5!B12)</f>
        <v>84.6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>
        <f>IF(ISBLANK(OBRAZ5!B13),"-",OBRAZ5!B13)</f>
        <v>106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>
        <f>IF(ISBLANK(OBRAZ5!B14),"-",OBRAZ5!B14)</f>
        <v>94.6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>
        <f>IF(ISBLANK(OBRAZ5!B15),"-",OBRAZ5!B15)</f>
        <v>-1.1000000000000001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>
        <f>IF(ISBLANK(OBRAZ5!B17),"-",OBRAZ5!B17)</f>
        <v>273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>
        <f>IF(ISBLANK(ZDRAV1!B4),"-",ZDRAV1!B4)</f>
        <v>58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>
        <f>IF(ISBLANK(ZDRAV1!B5),"-",ZDRAV1!B5)</f>
        <v>4.5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 t="str">
        <f>IF(ISBLANK('SOC5'!B4),"-",'SOC5'!B4)</f>
        <v>-</v>
      </c>
      <c r="F563" s="794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215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>
        <f>IF(ISBLANK('SOC5'!B7),"-",'SOC5'!B7)</f>
        <v>11.8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107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>
        <f>IF(ISBLANK('SOC5'!B9),"-",'SOC5'!B9)</f>
        <v>4.5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 t="str">
        <f>IF(ISBLANK('SOC5'!B11),"-",'SOC5'!B11)</f>
        <v>-</v>
      </c>
      <c r="F570" s="318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>
        <f>IF(ISBLANK(IZBORI!B4),"-",IZBORI!B4)</f>
        <v>58.6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>
        <f>IF(ISBLANK(IZBORI!B5),"-",IZBORI!B5)</f>
        <v>26.3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>
        <f>IF(ISBLANK(PRAV1!B4),"-",PRAV1!B4)</f>
        <v>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>
        <f>IF(ISBLANK(PRAV1!B5),"-",PRAV1!B5)</f>
        <v>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>
        <f>IF(ISBLANK(PRAV1!B6),"-",PRAV1!B6)</f>
        <v>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>
        <f>IF(ISBLANK(SAOBINFR1!B4),"-",SAOBINFR1!B4)</f>
        <v>93.036000000000001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>
        <f>IF(ISBLANK(SAOBINFR1!B11),"-",SAOBINFR1!B11)</f>
        <v>0.1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>
        <f>IF(ISBLANK(SAOBINFR1!B9),"-",SAOBINFR1!B9)</f>
        <v>8394.15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>
        <f>IF(ISBLANK(SAOBINFR1!B10),"-",SAOBINFR1!B10)</f>
        <v>57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>
        <f>IF(ISBLANK(INDEKSI1!B6),"-",INDEKSI1!B6)</f>
        <v>15.535399999999999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>
        <f>IF(ISBLANK(INDEKSI1!B7),"-",INDEKSI1!B7)</f>
        <v>53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>
        <f>IF(ISBLANK(INDEKSI1!B8),"-",INDEKSI1!B8)</f>
        <v>46.8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5416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1124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34564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3734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6.4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33.299999999999997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10.8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32.799999999999997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83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15.535399999999999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53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46.8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>
        <v>15.535399999999999</v>
      </c>
      <c r="E6" s="609">
        <v>53</v>
      </c>
      <c r="F6" s="716">
        <v>46.8</v>
      </c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1107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553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703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20.55</v>
      </c>
      <c r="G3" s="217" t="s">
        <v>765</v>
      </c>
      <c r="H3" s="71">
        <v>212</v>
      </c>
    </row>
    <row r="4" spans="1:9" x14ac:dyDescent="0.25">
      <c r="A4" s="286" t="s">
        <v>760</v>
      </c>
      <c r="B4" s="214">
        <v>533.37</v>
      </c>
      <c r="G4" s="286" t="s">
        <v>766</v>
      </c>
      <c r="H4" s="214">
        <v>927</v>
      </c>
    </row>
    <row r="5" spans="1:9" x14ac:dyDescent="0.25">
      <c r="A5" s="286" t="s">
        <v>761</v>
      </c>
      <c r="B5" s="214">
        <v>149.5</v>
      </c>
      <c r="G5" s="286" t="s">
        <v>767</v>
      </c>
      <c r="H5" s="214">
        <v>1121</v>
      </c>
    </row>
    <row r="6" spans="1:9" x14ac:dyDescent="0.25">
      <c r="A6" s="286" t="s">
        <v>762</v>
      </c>
      <c r="B6" s="214">
        <v>174.81</v>
      </c>
      <c r="G6" s="286" t="s">
        <v>768</v>
      </c>
      <c r="H6" s="214">
        <v>11571</v>
      </c>
    </row>
    <row r="7" spans="1:9" x14ac:dyDescent="0.25">
      <c r="A7" s="286" t="s">
        <v>763</v>
      </c>
      <c r="B7" s="214">
        <v>0.34</v>
      </c>
      <c r="G7" s="1" t="s">
        <v>24</v>
      </c>
      <c r="H7" s="288">
        <v>13831</v>
      </c>
    </row>
    <row r="8" spans="1:9" x14ac:dyDescent="0.25">
      <c r="A8" s="287" t="s">
        <v>764</v>
      </c>
      <c r="B8" s="73">
        <v>321.14999999999998</v>
      </c>
    </row>
    <row r="9" spans="1:9" x14ac:dyDescent="0.25">
      <c r="A9" s="1" t="s">
        <v>24</v>
      </c>
      <c r="B9" s="288">
        <v>1199.72</v>
      </c>
      <c r="I9" s="41" t="s">
        <v>876</v>
      </c>
    </row>
    <row r="10" spans="1:9" x14ac:dyDescent="0.25">
      <c r="G10" s="29" t="s">
        <v>775</v>
      </c>
      <c r="H10" s="58">
        <v>826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1074</v>
      </c>
      <c r="C4" s="55">
        <v>170</v>
      </c>
      <c r="D4" s="110">
        <v>904</v>
      </c>
    </row>
    <row r="5" spans="1:4" ht="30" customHeight="1" x14ac:dyDescent="0.25">
      <c r="A5" s="274" t="s">
        <v>884</v>
      </c>
      <c r="B5" s="212">
        <v>1243</v>
      </c>
      <c r="C5" s="58">
        <v>772</v>
      </c>
      <c r="D5" s="160">
        <v>471</v>
      </c>
    </row>
    <row r="6" spans="1:4" x14ac:dyDescent="0.25">
      <c r="A6" s="274" t="s">
        <v>772</v>
      </c>
      <c r="B6" s="212">
        <v>1</v>
      </c>
      <c r="C6" s="58">
        <v>0</v>
      </c>
      <c r="D6" s="160">
        <v>1</v>
      </c>
    </row>
    <row r="7" spans="1:4" ht="30" x14ac:dyDescent="0.25">
      <c r="A7" s="274" t="s">
        <v>773</v>
      </c>
      <c r="B7" s="212">
        <v>5</v>
      </c>
      <c r="C7" s="58">
        <v>2</v>
      </c>
      <c r="D7" s="160">
        <v>3</v>
      </c>
    </row>
    <row r="8" spans="1:4" x14ac:dyDescent="0.25">
      <c r="A8" s="201" t="s">
        <v>774</v>
      </c>
      <c r="B8" s="72">
        <v>1107</v>
      </c>
      <c r="C8" s="61">
        <v>167</v>
      </c>
      <c r="D8" s="111">
        <v>940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62.107803700724048</v>
      </c>
      <c r="C15" s="278">
        <f>D5/B5*100</f>
        <v>37.892196299275945</v>
      </c>
    </row>
    <row r="16" spans="1:4" ht="30" x14ac:dyDescent="0.25">
      <c r="A16" s="279" t="s">
        <v>821</v>
      </c>
      <c r="B16" s="283">
        <f>C4/B4*100</f>
        <v>15.828677839851025</v>
      </c>
      <c r="C16" s="280">
        <f>D4/B4*100</f>
        <v>84.171322160148975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62.107803700724048</v>
      </c>
      <c r="C22" s="278">
        <f t="shared" si="0"/>
        <v>37.892196299275945</v>
      </c>
    </row>
    <row r="23" spans="1:3" ht="30" x14ac:dyDescent="0.25">
      <c r="A23" s="279" t="s">
        <v>858</v>
      </c>
      <c r="B23" s="285">
        <f t="shared" si="0"/>
        <v>15.828677839851025</v>
      </c>
      <c r="C23" s="284">
        <f t="shared" si="0"/>
        <v>84.171322160148975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0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6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85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33.1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146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54.2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121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426</v>
      </c>
      <c r="C6" s="973">
        <v>407</v>
      </c>
      <c r="D6" s="945">
        <v>19</v>
      </c>
      <c r="E6" s="973">
        <v>431</v>
      </c>
      <c r="F6" s="973">
        <v>412</v>
      </c>
      <c r="G6" s="945">
        <v>19</v>
      </c>
      <c r="H6" s="599">
        <v>452</v>
      </c>
      <c r="I6" s="616">
        <v>430</v>
      </c>
      <c r="J6" s="945">
        <v>22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21</v>
      </c>
      <c r="C7" s="975">
        <v>21</v>
      </c>
      <c r="D7" s="976">
        <v>0</v>
      </c>
      <c r="E7" s="975">
        <v>52</v>
      </c>
      <c r="F7" s="975">
        <v>52</v>
      </c>
      <c r="G7" s="976">
        <v>0</v>
      </c>
      <c r="H7" s="753">
        <v>41</v>
      </c>
      <c r="I7" s="690">
        <v>41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70</v>
      </c>
      <c r="C8" s="978">
        <v>70</v>
      </c>
      <c r="D8" s="979">
        <v>0</v>
      </c>
      <c r="E8" s="978">
        <v>27</v>
      </c>
      <c r="F8" s="978">
        <v>27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294</v>
      </c>
      <c r="C14" s="751">
        <v>314</v>
      </c>
      <c r="D14" s="751">
        <v>231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62</v>
      </c>
      <c r="C16" s="1029">
        <v>63</v>
      </c>
      <c r="D16" s="751">
        <v>65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75</v>
      </c>
      <c r="C17" s="752">
        <v>75</v>
      </c>
      <c r="D17" s="752">
        <v>56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68.213457076566129</v>
      </c>
      <c r="C23" s="290">
        <f>C14/SUM(C12:C17)*100</f>
        <v>69.469026548672559</v>
      </c>
      <c r="D23" s="290">
        <f>D14/SUM(D12:D17)*100</f>
        <v>65.625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14.385150812064964</v>
      </c>
      <c r="C25" s="290">
        <f>C16/SUM(C12:C17)*100</f>
        <v>13.938053097345133</v>
      </c>
      <c r="D25" s="290">
        <f>D16/SUM(D12:D17)*100</f>
        <v>18.46590909090909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17.40139211136891</v>
      </c>
      <c r="C26" s="291">
        <f>C17/SUM(C12:C17)*100</f>
        <v>16.592920353982301</v>
      </c>
      <c r="D26" s="291">
        <f>D17/SUM(D12:D17)*100</f>
        <v>15.909090909090908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23.4</v>
      </c>
      <c r="C7" s="600">
        <v>21.8</v>
      </c>
      <c r="D7" s="600">
        <v>20.399999999999999</v>
      </c>
    </row>
    <row r="8" spans="1:6" x14ac:dyDescent="0.25">
      <c r="A8" s="695" t="s">
        <v>944</v>
      </c>
      <c r="B8" s="751">
        <v>76.599999999999994</v>
      </c>
      <c r="C8" s="751">
        <v>12</v>
      </c>
      <c r="D8" s="751">
        <v>21.8</v>
      </c>
    </row>
    <row r="9" spans="1:6" x14ac:dyDescent="0.25">
      <c r="A9" s="696" t="s">
        <v>224</v>
      </c>
      <c r="B9" s="752">
        <v>0</v>
      </c>
      <c r="C9" s="752">
        <v>66.2</v>
      </c>
      <c r="D9" s="752">
        <v>57.8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23.4</v>
      </c>
      <c r="C13" s="697">
        <f t="shared" ref="C13:D13" si="1">IF(ISBLANK(C7),"",C7)</f>
        <v>21.8</v>
      </c>
      <c r="D13" s="697">
        <f t="shared" si="1"/>
        <v>20.399999999999999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76.599999999999994</v>
      </c>
      <c r="C14" s="698">
        <f t="shared" si="2"/>
        <v>12</v>
      </c>
      <c r="D14" s="698">
        <f t="shared" si="2"/>
        <v>21.8</v>
      </c>
    </row>
    <row r="15" spans="1:6" x14ac:dyDescent="0.25">
      <c r="A15" s="702" t="s">
        <v>1630</v>
      </c>
      <c r="B15" s="699">
        <f t="shared" si="2"/>
        <v>0</v>
      </c>
      <c r="C15" s="699">
        <f t="shared" si="2"/>
        <v>66.2</v>
      </c>
      <c r="D15" s="699">
        <f t="shared" si="2"/>
        <v>57.8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23.4</v>
      </c>
      <c r="C18" s="697">
        <f t="shared" ref="C18:D18" si="4">IF(ISBLANK(C7),"",C7)</f>
        <v>21.8</v>
      </c>
      <c r="D18" s="697">
        <f t="shared" si="4"/>
        <v>20.399999999999999</v>
      </c>
    </row>
    <row r="19" spans="1:5" x14ac:dyDescent="0.25">
      <c r="A19" s="701" t="s">
        <v>1632</v>
      </c>
      <c r="B19" s="698">
        <f t="shared" ref="B19:D20" si="5">IF(ISBLANK(B8),"",B8)</f>
        <v>76.599999999999994</v>
      </c>
      <c r="C19" s="698">
        <f t="shared" si="5"/>
        <v>12</v>
      </c>
      <c r="D19" s="698">
        <f t="shared" si="5"/>
        <v>21.8</v>
      </c>
    </row>
    <row r="20" spans="1:5" x14ac:dyDescent="0.25">
      <c r="A20" s="702" t="s">
        <v>1633</v>
      </c>
      <c r="B20" s="699">
        <f t="shared" si="5"/>
        <v>0</v>
      </c>
      <c r="C20" s="699">
        <f t="shared" si="5"/>
        <v>66.2</v>
      </c>
      <c r="D20" s="699">
        <f t="shared" si="5"/>
        <v>57.8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126.9</v>
      </c>
      <c r="C5" s="611">
        <v>129.1</v>
      </c>
      <c r="D5" s="1030">
        <v>128</v>
      </c>
      <c r="F5" s="28"/>
      <c r="G5" s="693">
        <f>A5</f>
        <v>2020</v>
      </c>
      <c r="H5" s="669">
        <f>IF(ISBLANK(B5),"",B5)</f>
        <v>126.9</v>
      </c>
      <c r="I5" s="618">
        <f t="shared" ref="H5:I7" si="0">IF(ISBLANK(C5),"",C5)</f>
        <v>129.1</v>
      </c>
    </row>
    <row r="6" spans="1:10" x14ac:dyDescent="0.25">
      <c r="A6" s="749">
        <v>2021</v>
      </c>
      <c r="B6" s="601">
        <v>136.69999999999999</v>
      </c>
      <c r="C6" s="612">
        <v>114.5</v>
      </c>
      <c r="D6" s="946">
        <v>124.3</v>
      </c>
      <c r="F6" s="44"/>
      <c r="G6" s="693">
        <f t="shared" ref="G6:G7" si="1">A6</f>
        <v>2021</v>
      </c>
      <c r="H6" s="670">
        <f t="shared" si="0"/>
        <v>136.69999999999999</v>
      </c>
      <c r="I6" s="619">
        <f t="shared" si="0"/>
        <v>114.5</v>
      </c>
    </row>
    <row r="7" spans="1:10" x14ac:dyDescent="0.25">
      <c r="A7" s="750">
        <v>2022</v>
      </c>
      <c r="B7" s="601">
        <v>100</v>
      </c>
      <c r="C7" s="612">
        <v>106.5</v>
      </c>
      <c r="D7" s="946">
        <v>103.4</v>
      </c>
      <c r="F7" s="44"/>
      <c r="G7" s="693">
        <f t="shared" si="1"/>
        <v>2022</v>
      </c>
      <c r="H7" s="671">
        <f t="shared" si="0"/>
        <v>100</v>
      </c>
      <c r="I7" s="620">
        <f t="shared" si="0"/>
        <v>106.5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126.9</v>
      </c>
      <c r="I13" s="618">
        <f>IF(ISBLANK(C5),"",C5)</f>
        <v>129.1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136.69999999999999</v>
      </c>
      <c r="I14" s="619">
        <f t="shared" si="3"/>
        <v>114.5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100</v>
      </c>
      <c r="I15" s="620">
        <f t="shared" si="4"/>
        <v>106.5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Нишка Бања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146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18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13003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89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7.2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19.100000000000001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-12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73.64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181.8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11573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13320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403</v>
      </c>
      <c r="C63" s="548">
        <f>IF(ISBLANK('DEM2'!C7),"-",'DEM2'!C7)</f>
        <v>395</v>
      </c>
      <c r="D63" s="548"/>
      <c r="E63" s="548">
        <f>IF(ISBLANK('DEM2'!D8),"-",'DEM2'!D8)</f>
        <v>365</v>
      </c>
      <c r="F63" s="548">
        <f>IF(ISBLANK('DEM2'!C8),"-",'DEM2'!C8)</f>
        <v>379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440</v>
      </c>
      <c r="C64" s="317">
        <f>IF(ISBLANK('DEM2'!F7),"-",'DEM2'!F7)</f>
        <v>425</v>
      </c>
      <c r="D64" s="789"/>
      <c r="E64" s="317">
        <f>IF(ISBLANK('DEM2'!G8),"-",'DEM2'!G8)</f>
        <v>443</v>
      </c>
      <c r="F64" s="317">
        <f>IF(ISBLANK('DEM2'!F8),"-",'DEM2'!F8)</f>
        <v>480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248</v>
      </c>
      <c r="C65" s="345">
        <f>IF(ISBLANK('DEM2'!I7),"-",'DEM2'!I7)</f>
        <v>233</v>
      </c>
      <c r="D65" s="393"/>
      <c r="E65" s="345">
        <f>IF(ISBLANK('DEM2'!J8),"-",'DEM2'!J8)</f>
        <v>252</v>
      </c>
      <c r="F65" s="345">
        <f>IF(ISBLANK('DEM2'!I8),"-",'DEM2'!I8)</f>
        <v>239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1031</v>
      </c>
      <c r="C66" s="348">
        <f>IF(ISBLANK('DEM2'!L7),"-",'DEM2'!L7)</f>
        <v>987</v>
      </c>
      <c r="D66" s="394"/>
      <c r="E66" s="348">
        <f>IF(ISBLANK('DEM2'!M8),"-",'DEM2'!M8)</f>
        <v>1000</v>
      </c>
      <c r="F66" s="348">
        <f>IF(ISBLANK('DEM2'!L8),"-",'DEM2'!L8)</f>
        <v>1030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1091</v>
      </c>
      <c r="C67" s="345">
        <f>IF(ISBLANK('DEM2'!O7),"-",'DEM2'!O7)</f>
        <v>1134</v>
      </c>
      <c r="D67" s="393"/>
      <c r="E67" s="345">
        <f>IF(ISBLANK('DEM2'!P8),"-",'DEM2'!P8)</f>
        <v>925</v>
      </c>
      <c r="F67" s="345">
        <f>IF(ISBLANK('DEM2'!O8),"-",'DEM2'!O8)</f>
        <v>984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4331</v>
      </c>
      <c r="C68" s="317">
        <f>IF(ISBLANK('DEM2'!R7),"-",'DEM2'!R7)</f>
        <v>4499</v>
      </c>
      <c r="D68" s="395"/>
      <c r="E68" s="317">
        <f>IF(ISBLANK('DEM2'!S8),"-",'DEM2'!S8)</f>
        <v>3992</v>
      </c>
      <c r="F68" s="317">
        <f>IF(ISBLANK('DEM2'!R8),"-",'DEM2'!R8)</f>
        <v>4162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6886</v>
      </c>
      <c r="C69" s="463">
        <f>IF(ISBLANK('DEM2'!U7),"-",'DEM2'!U7)</f>
        <v>6825</v>
      </c>
      <c r="D69" s="799"/>
      <c r="E69" s="463">
        <f>IF(ISBLANK('DEM2'!V8),"-",'DEM2'!V8)</f>
        <v>6482</v>
      </c>
      <c r="F69" s="463">
        <f>IF(ISBLANK('DEM2'!U8),"-",'DEM2'!U8)</f>
        <v>6521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8.6999999999999993</v>
      </c>
      <c r="G115" s="800">
        <f>IF(ISBLANK('DEM2'!E23),"-",'DEM2'!E23)</f>
        <v>8.6999999999999993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19.2</v>
      </c>
      <c r="G116" s="407">
        <f>IF(ISBLANK('DEM2'!E24),"-",'DEM2'!E24)</f>
        <v>9.6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32.299999999999997</v>
      </c>
      <c r="G117" s="801">
        <f>IF(ISBLANK('DEM2'!E25),"-",'DEM2'!E25)</f>
        <v>32.299999999999997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2681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4441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34.200000000000003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66209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1116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96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>
        <f>IF(ISBLANK(SIROMASTVO1!B6),"-",SIROMASTVO1!B6)</f>
        <v>32.799999999999997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>
        <f>IF(ISBLANK(SIROMASTVO1!B7),"-",SIROMASTVO1!B7)</f>
        <v>83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>
        <f>IF(ISBLANK(SIROMASTVO1!B4),"-",SIROMASTVO1!B4)</f>
        <v>33.299999999999997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>
        <f>IF(ISBLANK(SIROMASTVO1!B5),"-",SIROMASTVO1!B5)</f>
        <v>10.8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1535999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>
        <f>IF(ISBLANK('EKO4'!B9),"-",'EKO4'!B9)</f>
        <v>118127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226984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226984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>
        <f>IF(ISBLANK('EKO6'!E6),"-",'EKO6'!E6)</f>
        <v>17456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1173051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>
        <f>IF(ISBLANK('EKO6'!C6),"-",'EKO6'!C6)</f>
        <v>90214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>
        <f>IF(ISBLANK('EKO6'!G6),"-",'EKO6'!G6)</f>
        <v>0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>
        <f>IF(ISBLANK('EKO4'!B4),"-",'EKO4'!B4)</f>
        <v>125226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>
        <f>IF(ISBLANK('EKO4'!B5),"-",'EKO4'!B5)</f>
        <v>2311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>
        <f>IF(ISBLANK('EKO4'!B6),"-",'EKO4'!B6)</f>
        <v>138614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>
        <f>IF(ISBLANK('EKO4'!B7),"-",'EKO4'!B7)</f>
        <v>2558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>
        <f>IF(ISBLANK('EKO4'!B10),"-",'EKO4'!B10)</f>
        <v>110</v>
      </c>
      <c r="D263" s="1142"/>
      <c r="E263" s="1142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459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>
        <f>IF(ISBLANK('EKO4'!B16),"-",'EKO4'!B16)</f>
        <v>142286</v>
      </c>
      <c r="D265" s="1119"/>
      <c r="E265" s="1119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1107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703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553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826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1074</v>
      </c>
      <c r="C300" s="808">
        <f>IF(ISBLANK(POLJ3!C4),"-",POLJ3!C4)</f>
        <v>170</v>
      </c>
      <c r="D300" s="1128">
        <f>IF(ISBLANK(POLJ3!D4),"-",POLJ3!D4)</f>
        <v>904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1243</v>
      </c>
      <c r="C301" s="789">
        <f>IF(ISBLANK(POLJ3!C5),"-",POLJ3!C5)</f>
        <v>772</v>
      </c>
      <c r="D301" s="1129">
        <f>IF(ISBLANK(POLJ3!D5),"-",POLJ3!D5)</f>
        <v>471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</v>
      </c>
      <c r="C302" s="790">
        <f>IF(ISBLANK(POLJ3!C6),"-",POLJ3!C6)</f>
        <v>0</v>
      </c>
      <c r="D302" s="1130">
        <f>IF(ISBLANK(POLJ3!D6),"-",POLJ3!D6)</f>
        <v>1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</v>
      </c>
      <c r="C303" s="791">
        <f>IF(ISBLANK(POLJ3!C7),"-",POLJ3!C7)</f>
        <v>2</v>
      </c>
      <c r="D303" s="1110">
        <f>IF(ISBLANK(POLJ3!D7),"-",POLJ3!D7)</f>
        <v>3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1107</v>
      </c>
      <c r="C304" s="807">
        <f>IF(ISBLANK(POLJ3!C8),"-",POLJ3!C8)</f>
        <v>167</v>
      </c>
      <c r="D304" s="1158">
        <f>IF(ISBLANK(POLJ3!D8),"-",POLJ3!D8)</f>
        <v>940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>
        <f>IF(ISBLANK(POLJ2!B3),"-",POLJ2!B3)</f>
        <v>20.55</v>
      </c>
      <c r="C310" s="1159"/>
      <c r="D310" s="3"/>
      <c r="E310" s="5"/>
      <c r="F310" s="5"/>
      <c r="G310" s="815" t="s">
        <v>854</v>
      </c>
      <c r="H310" s="816">
        <f>IF(ISBLANK(POLJ2!H3),"-",POLJ2!H3)</f>
        <v>212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>
        <f>IF(ISBLANK(POLJ2!B4),"-",POLJ2!B4)</f>
        <v>533.37</v>
      </c>
      <c r="C311" s="1160"/>
      <c r="D311" s="3"/>
      <c r="E311" s="5"/>
      <c r="F311" s="5"/>
      <c r="G311" s="810" t="s">
        <v>855</v>
      </c>
      <c r="H311" s="248">
        <f>IF(ISBLANK(POLJ2!H4),"-",POLJ2!H4)</f>
        <v>927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>
        <f>IF(ISBLANK(POLJ2!B5),"-",POLJ2!B5)</f>
        <v>149.5</v>
      </c>
      <c r="C312" s="1160"/>
      <c r="D312" s="3"/>
      <c r="E312" s="5"/>
      <c r="F312" s="5"/>
      <c r="G312" s="810" t="s">
        <v>856</v>
      </c>
      <c r="H312" s="248">
        <f>IF(ISBLANK(POLJ2!H5),"-",POLJ2!H5)</f>
        <v>1121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>
        <f>IF(ISBLANK(POLJ2!B6),"-",POLJ2!B6)</f>
        <v>174.81</v>
      </c>
      <c r="C313" s="1160"/>
      <c r="D313" s="3"/>
      <c r="E313" s="5"/>
      <c r="F313" s="5"/>
      <c r="G313" s="812" t="s">
        <v>857</v>
      </c>
      <c r="H313" s="249">
        <f>IF(ISBLANK(POLJ2!H6),"-",POLJ2!H6)</f>
        <v>11571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>
        <f>IF(ISBLANK(POLJ2!B7),"-",POLJ2!B7)</f>
        <v>0.34</v>
      </c>
      <c r="C314" s="1160"/>
      <c r="D314" s="3"/>
      <c r="E314" s="5"/>
      <c r="F314" s="5"/>
      <c r="G314" s="814" t="s">
        <v>847</v>
      </c>
      <c r="H314" s="817">
        <f>IF(ISBLANK(POLJ2!H7),"-",POLJ2!H7)</f>
        <v>13831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>
        <f>IF(ISBLANK(POLJ2!B8),"-",POLJ2!B8)</f>
        <v>321.14999999999998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>
        <f>IF(ISBLANK(POLJ2!B9),"-",POLJ2!B9)</f>
        <v>1199.72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>
        <f>IF(ISBLANK(OBRAZ1!B4),"-",OBRAZ1!B4)</f>
        <v>0</v>
      </c>
      <c r="D361" s="400"/>
      <c r="E361" s="342" t="str">
        <f>IF(LEN(OBRAZ1!C4)&gt;0,"(" &amp; OBRAZ1!C4 &amp; ")", "-")</f>
        <v>(2022)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>
        <f>IF(ISBLANK(OBRAZ1!B5),"-",OBRAZ1!B5)</f>
        <v>6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>
        <f>IF(ISBLANK(OBRAZ1!B6),"-",OBRAZ1!B6)</f>
        <v>85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>
        <f>IF(ISBLANK(OBRAZ1!B7),"-",OBRAZ1!B7)</f>
        <v>33.1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452</v>
      </c>
      <c r="I364" s="808">
        <f>IF(ISBLANK(OBRAZ2!I6),"-",OBRAZ2!I6)</f>
        <v>430</v>
      </c>
      <c r="J364" s="808">
        <f>IF(ISBLANK(OBRAZ2!J6),"-",OBRAZ2!J6)</f>
        <v>22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>
        <f>IF(ISBLANK(OBRAZ1!B8),"-",OBRAZ1!B8)</f>
        <v>146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41</v>
      </c>
      <c r="I365" s="416">
        <f>IF(ISBLANK(OBRAZ2!I7),"-",OBRAZ2!I7)</f>
        <v>41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>
        <f>IF(ISBLANK(OBRAZ1!B9),"-",OBRAZ1!B9)</f>
        <v>54.2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>
        <f>IF(ISBLANK(OBRAZ1!B10),"-",OBRAZ1!B10)</f>
        <v>121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68.213457076566129</v>
      </c>
      <c r="I377" s="851">
        <f>IF(ISBLANK(OBRAZ2!C14),"-",OBRAZ2!C23)</f>
        <v>69.469026548672559</v>
      </c>
      <c r="J377" s="851">
        <f>IF(ISBLANK(OBRAZ2!D14),"-",OBRAZ2!D23)</f>
        <v>65.625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14.385150812064964</v>
      </c>
      <c r="I379" s="851">
        <f>IF(ISBLANK(OBRAZ2!C16),"-",OBRAZ2!C25)</f>
        <v>13.938053097345133</v>
      </c>
      <c r="J379" s="851">
        <f>IF(ISBLANK(OBRAZ2!D16),"-",OBRAZ2!D25)</f>
        <v>18.46590909090909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17.40139211136891</v>
      </c>
      <c r="I380" s="852">
        <f>IF(ISBLANK(OBRAZ2!C17),"-",OBRAZ2!C26)</f>
        <v>16.592920353982301</v>
      </c>
      <c r="J380" s="852">
        <f>IF(ISBLANK(OBRAZ2!D17),"-",OBRAZ2!D26)</f>
        <v>15.909090909090908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>
        <f>IF(ISBLANK(OBRAZ5!B4),"-",OBRAZ5!B4)</f>
        <v>3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>
        <f>IF(ISBLANK(OBRAZ5!B5),"-",OBRAZ5!B5)</f>
        <v>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224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348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191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>
        <f>IF(ISBLANK(OBRAZ5!B12),"-",OBRAZ5!B12)</f>
        <v>84.6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>
        <f>IF(ISBLANK(OBRAZ5!B13),"-",OBRAZ5!B13)</f>
        <v>106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>
        <f>IF(ISBLANK(OBRAZ5!B14),"-",OBRAZ5!B14)</f>
        <v>94.6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>
        <f>IF(ISBLANK(OBRAZ5!B15),"-",OBRAZ5!B15)</f>
        <v>-1.1000000000000001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>
        <f>IF(ISBLANK(OBRAZ5!B17),"-",OBRAZ5!B17)</f>
        <v>273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>
        <f>IF(ISBLANK(ZDRAV1!B4),"-",ZDRAV1!B4)</f>
        <v>58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>
        <f>IF(ISBLANK(ZDRAV1!B5),"-",ZDRAV1!B5)</f>
        <v>4.5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 t="str">
        <f>IF(ISBLANK('SOC5'!B4),"-",'SOC5'!B4)</f>
        <v>-</v>
      </c>
      <c r="F564" s="794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215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>
        <f>IF(ISBLANK('SOC5'!B7),"-",'SOC5'!B7)</f>
        <v>11.8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107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>
        <f>IF(ISBLANK('SOC5'!B9),"-",'SOC5'!B9)</f>
        <v>4.5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 t="str">
        <f>IF(ISBLANK('SOC5'!B11),"-",'SOC5'!B11)</f>
        <v>-</v>
      </c>
      <c r="F571" s="318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>
        <f>IF(ISBLANK(IZBORI!B4),"-",IZBORI!B4)</f>
        <v>58.6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>
        <f>IF(ISBLANK(IZBORI!B5),"-",IZBORI!B5)</f>
        <v>26.3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>
        <f>IF(ISBLANK(PRAV1!B4),"-",PRAV1!B4)</f>
        <v>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>
        <f>IF(ISBLANK(PRAV1!B5),"-",PRAV1!B5)</f>
        <v>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>
        <f>IF(ISBLANK(PRAV1!B6),"-",PRAV1!B6)</f>
        <v>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>
        <f>IF(ISBLANK(SAOBINFR1!B4),"-",SAOBINFR1!B4)</f>
        <v>93.036000000000001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>
        <f>IF(ISBLANK(SAOBINFR1!B11),"-",SAOBINFR1!B11)</f>
        <v>0.1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>
        <f>IF(ISBLANK(SAOBINFR1!B9),"-",SAOBINFR1!B9)</f>
        <v>8394.15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>
        <f>IF(ISBLANK(SAOBINFR1!B10),"-",SAOBINFR1!B10)</f>
        <v>57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>
        <f>IF(ISBLANK(INDEKSI1!B6),"-",INDEKSI1!B6)</f>
        <v>15.535399999999999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>
        <f>IF(ISBLANK(INDEKSI1!B7),"-",INDEKSI1!B7)</f>
        <v>53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>
        <f>IF(ISBLANK(INDEKSI1!B8),"-",INDEKSI1!B8)</f>
        <v>46.8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5416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1124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34564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3734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6.4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0</v>
      </c>
      <c r="C6" s="601">
        <v>6</v>
      </c>
      <c r="D6" s="612">
        <v>3</v>
      </c>
      <c r="E6" s="612">
        <v>3</v>
      </c>
      <c r="F6" s="1033">
        <v>116</v>
      </c>
      <c r="G6" s="612">
        <v>58</v>
      </c>
      <c r="H6" s="980">
        <v>58</v>
      </c>
      <c r="I6" s="1034">
        <v>38.6</v>
      </c>
      <c r="J6" s="612">
        <v>40</v>
      </c>
      <c r="K6" s="1035">
        <v>37.299999999999997</v>
      </c>
      <c r="L6" s="1033">
        <v>178</v>
      </c>
      <c r="M6" s="612">
        <v>95</v>
      </c>
      <c r="N6" s="1028">
        <v>83</v>
      </c>
      <c r="O6" s="1034">
        <v>64.3</v>
      </c>
      <c r="P6" s="612">
        <v>69.099999999999994</v>
      </c>
      <c r="Q6" s="1028">
        <v>59.5</v>
      </c>
      <c r="R6" s="1033">
        <v>137</v>
      </c>
      <c r="S6" s="612">
        <v>71</v>
      </c>
      <c r="T6" s="1035">
        <v>66</v>
      </c>
    </row>
    <row r="7" spans="1:20" x14ac:dyDescent="0.25">
      <c r="A7" s="286">
        <v>2021</v>
      </c>
      <c r="B7" s="602">
        <v>0</v>
      </c>
      <c r="C7" s="601">
        <v>6</v>
      </c>
      <c r="D7" s="612">
        <v>3</v>
      </c>
      <c r="E7" s="612">
        <v>3</v>
      </c>
      <c r="F7" s="1033">
        <v>116</v>
      </c>
      <c r="G7" s="612">
        <v>58</v>
      </c>
      <c r="H7" s="980">
        <v>58</v>
      </c>
      <c r="I7" s="1034">
        <v>38.200000000000003</v>
      </c>
      <c r="J7" s="612">
        <v>37.5</v>
      </c>
      <c r="K7" s="1035">
        <v>38.9</v>
      </c>
      <c r="L7" s="1033">
        <v>198</v>
      </c>
      <c r="M7" s="612">
        <v>103</v>
      </c>
      <c r="N7" s="1028">
        <v>95</v>
      </c>
      <c r="O7" s="1034">
        <v>72.3</v>
      </c>
      <c r="P7" s="612">
        <v>76</v>
      </c>
      <c r="Q7" s="1028">
        <v>68.599999999999994</v>
      </c>
      <c r="R7" s="1033">
        <v>138</v>
      </c>
      <c r="S7" s="612">
        <v>71</v>
      </c>
      <c r="T7" s="1035">
        <v>67</v>
      </c>
    </row>
    <row r="8" spans="1:20" x14ac:dyDescent="0.25">
      <c r="A8" s="219">
        <v>2022</v>
      </c>
      <c r="B8" s="617">
        <v>0</v>
      </c>
      <c r="C8" s="947">
        <v>6</v>
      </c>
      <c r="D8" s="981">
        <v>3</v>
      </c>
      <c r="E8" s="981">
        <v>3</v>
      </c>
      <c r="F8" s="1036">
        <v>85</v>
      </c>
      <c r="G8" s="981">
        <v>51</v>
      </c>
      <c r="H8" s="979">
        <v>34</v>
      </c>
      <c r="I8" s="754">
        <v>33.1</v>
      </c>
      <c r="J8" s="981">
        <v>38.799999999999997</v>
      </c>
      <c r="K8" s="1037">
        <v>27.2</v>
      </c>
      <c r="L8" s="1036">
        <v>146</v>
      </c>
      <c r="M8" s="981">
        <v>71</v>
      </c>
      <c r="N8" s="691">
        <v>75</v>
      </c>
      <c r="O8" s="754">
        <v>54.2</v>
      </c>
      <c r="P8" s="981">
        <v>51.6</v>
      </c>
      <c r="Q8" s="691">
        <v>56.8</v>
      </c>
      <c r="R8" s="1036">
        <v>121</v>
      </c>
      <c r="S8" s="981">
        <v>66</v>
      </c>
      <c r="T8" s="1037">
        <v>55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224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348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191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84.6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106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94.6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-1.1000000000000001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273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53.975903614457835</v>
      </c>
      <c r="C21" s="739">
        <f>B10/(B7+B10)*100</f>
        <v>46.024096385542165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91.338582677165363</v>
      </c>
      <c r="C22" s="739">
        <f>B11/(B8+B11)*100</f>
        <v>8.6614173228346463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53.975903614457835</v>
      </c>
      <c r="C26" s="739">
        <f>C21</f>
        <v>46.024096385542165</v>
      </c>
    </row>
    <row r="27" spans="1:10" ht="24.75" x14ac:dyDescent="0.25">
      <c r="A27" s="742" t="s">
        <v>1407</v>
      </c>
      <c r="B27" s="739">
        <f>B22</f>
        <v>91.338582677165363</v>
      </c>
      <c r="C27" s="739">
        <f>C22</f>
        <v>8.6614173228346463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2</v>
      </c>
      <c r="D5" s="914" t="s">
        <v>5</v>
      </c>
      <c r="E5" s="211"/>
      <c r="F5" s="125">
        <v>2021</v>
      </c>
      <c r="G5" s="70">
        <v>3</v>
      </c>
      <c r="H5" s="55">
        <v>1</v>
      </c>
      <c r="I5" s="110">
        <v>2</v>
      </c>
      <c r="J5" s="70">
        <v>6</v>
      </c>
      <c r="K5" s="55">
        <v>0</v>
      </c>
      <c r="L5" s="110">
        <v>6</v>
      </c>
      <c r="M5" s="70">
        <v>224</v>
      </c>
      <c r="N5" s="55">
        <v>356</v>
      </c>
      <c r="O5" s="70">
        <v>189</v>
      </c>
      <c r="P5" s="110">
        <v>31</v>
      </c>
    </row>
    <row r="6" spans="1:16" x14ac:dyDescent="0.25">
      <c r="A6" s="923" t="s">
        <v>259</v>
      </c>
      <c r="B6" s="1096">
        <v>0</v>
      </c>
      <c r="C6" s="1097">
        <v>6</v>
      </c>
      <c r="D6" s="915" t="s">
        <v>5</v>
      </c>
      <c r="E6" s="254"/>
      <c r="F6" s="125">
        <v>2022</v>
      </c>
      <c r="G6" s="212">
        <v>3</v>
      </c>
      <c r="H6" s="58">
        <v>1</v>
      </c>
      <c r="I6" s="160">
        <v>2</v>
      </c>
      <c r="J6" s="212">
        <v>6</v>
      </c>
      <c r="K6" s="58">
        <v>0</v>
      </c>
      <c r="L6" s="160">
        <v>6</v>
      </c>
      <c r="M6" s="212">
        <v>224</v>
      </c>
      <c r="N6" s="58">
        <v>348</v>
      </c>
      <c r="O6" s="212">
        <v>191</v>
      </c>
      <c r="P6" s="160">
        <v>33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</v>
      </c>
      <c r="H7" s="94">
        <v>1</v>
      </c>
      <c r="I7" s="169">
        <v>2</v>
      </c>
      <c r="J7" s="167"/>
      <c r="K7" s="94"/>
      <c r="L7" s="169"/>
      <c r="M7" s="167">
        <v>425</v>
      </c>
      <c r="N7" s="94">
        <v>389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6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92.5</v>
      </c>
      <c r="C5" s="611">
        <v>98.3</v>
      </c>
      <c r="D5" s="945">
        <v>87.1</v>
      </c>
      <c r="E5" s="610"/>
      <c r="F5" s="611"/>
      <c r="G5" s="945"/>
      <c r="H5" s="610"/>
      <c r="I5" s="611"/>
      <c r="J5" s="945"/>
      <c r="K5" s="610">
        <v>110</v>
      </c>
      <c r="L5" s="611">
        <v>52</v>
      </c>
      <c r="M5" s="945">
        <v>58</v>
      </c>
      <c r="N5" s="610">
        <v>98.2</v>
      </c>
      <c r="O5" s="611">
        <v>102</v>
      </c>
      <c r="P5" s="945">
        <v>95.1</v>
      </c>
      <c r="Q5" s="610">
        <v>1.2</v>
      </c>
      <c r="R5" s="611">
        <v>0</v>
      </c>
      <c r="S5" s="945">
        <v>2.5</v>
      </c>
    </row>
    <row r="6" spans="1:19" x14ac:dyDescent="0.25">
      <c r="A6" s="286">
        <v>2021</v>
      </c>
      <c r="B6" s="457">
        <v>90.8</v>
      </c>
      <c r="C6" s="458">
        <v>94.1</v>
      </c>
      <c r="D6" s="976">
        <v>87.5</v>
      </c>
      <c r="E6" s="457">
        <v>0</v>
      </c>
      <c r="F6" s="458">
        <v>0</v>
      </c>
      <c r="G6" s="976">
        <v>0</v>
      </c>
      <c r="H6" s="457">
        <v>258</v>
      </c>
      <c r="I6" s="458">
        <v>88</v>
      </c>
      <c r="J6" s="976">
        <v>170</v>
      </c>
      <c r="K6" s="457">
        <v>110</v>
      </c>
      <c r="L6" s="458">
        <v>51</v>
      </c>
      <c r="M6" s="976">
        <v>59</v>
      </c>
      <c r="N6" s="457">
        <v>98.2</v>
      </c>
      <c r="O6" s="458">
        <v>97.9</v>
      </c>
      <c r="P6" s="976">
        <v>98.5</v>
      </c>
      <c r="Q6" s="457">
        <v>0.1</v>
      </c>
      <c r="R6" s="458">
        <v>0.2</v>
      </c>
      <c r="S6" s="976">
        <v>0</v>
      </c>
    </row>
    <row r="7" spans="1:19" x14ac:dyDescent="0.25">
      <c r="A7" s="286">
        <v>2022</v>
      </c>
      <c r="B7" s="601">
        <v>84.6</v>
      </c>
      <c r="C7" s="612">
        <v>84.2</v>
      </c>
      <c r="D7" s="980">
        <v>85.1</v>
      </c>
      <c r="E7" s="601">
        <v>0</v>
      </c>
      <c r="F7" s="612">
        <v>0</v>
      </c>
      <c r="G7" s="980">
        <v>0</v>
      </c>
      <c r="H7" s="601">
        <v>265</v>
      </c>
      <c r="I7" s="612">
        <v>87</v>
      </c>
      <c r="J7" s="980">
        <v>178</v>
      </c>
      <c r="K7" s="601">
        <v>106</v>
      </c>
      <c r="L7" s="612">
        <v>44</v>
      </c>
      <c r="M7" s="980">
        <v>62</v>
      </c>
      <c r="N7" s="601">
        <v>94.6</v>
      </c>
      <c r="O7" s="612">
        <v>86.3</v>
      </c>
      <c r="P7" s="980">
        <v>101.6</v>
      </c>
      <c r="Q7" s="601">
        <v>-1.1000000000000001</v>
      </c>
      <c r="R7" s="612">
        <v>-1.2</v>
      </c>
      <c r="S7" s="980">
        <v>-1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273</v>
      </c>
      <c r="I8" s="981">
        <v>108</v>
      </c>
      <c r="J8" s="979">
        <v>165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226984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17456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0</v>
      </c>
      <c r="F5" s="616">
        <v>0</v>
      </c>
      <c r="G5" s="945">
        <v>0</v>
      </c>
      <c r="H5" s="616">
        <v>0</v>
      </c>
      <c r="I5" s="616">
        <v>0</v>
      </c>
      <c r="J5" s="616">
        <v>0</v>
      </c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0</v>
      </c>
      <c r="F6" s="612">
        <v>0</v>
      </c>
      <c r="G6" s="946">
        <v>0</v>
      </c>
      <c r="H6" s="601">
        <v>0</v>
      </c>
      <c r="I6" s="612">
        <v>0</v>
      </c>
      <c r="J6" s="612">
        <v>0</v>
      </c>
      <c r="K6" s="218">
        <f>SUM(B6,E6,H6)</f>
        <v>0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0</v>
      </c>
      <c r="F7" s="612">
        <v>0</v>
      </c>
      <c r="G7" s="946">
        <v>0</v>
      </c>
      <c r="H7" s="601">
        <v>0</v>
      </c>
      <c r="I7" s="612">
        <v>0</v>
      </c>
      <c r="J7" s="612">
        <v>0</v>
      </c>
      <c r="K7" s="218">
        <f>SUM(B7,E7,H7)</f>
        <v>0</v>
      </c>
      <c r="M7" s="106" t="s">
        <v>285</v>
      </c>
      <c r="N7" s="220">
        <f>IF(ISBLANK(G7),"",G7)</f>
        <v>0</v>
      </c>
      <c r="O7" s="107">
        <f>IF(ISBLANK(F7),"",F7)</f>
        <v>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0</v>
      </c>
      <c r="O14" s="107">
        <f>IF(ISBLANK(F7),"",F7)</f>
        <v>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0</v>
      </c>
      <c r="F21" s="616">
        <v>0</v>
      </c>
      <c r="G21" s="945">
        <v>0</v>
      </c>
      <c r="H21" s="616">
        <v>0</v>
      </c>
      <c r="I21" s="616">
        <v>0</v>
      </c>
      <c r="J21" s="616">
        <v>0</v>
      </c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0</v>
      </c>
      <c r="F22" s="1028">
        <v>0</v>
      </c>
      <c r="G22" s="980">
        <v>0</v>
      </c>
      <c r="H22" s="1034">
        <v>0</v>
      </c>
      <c r="I22" s="1028">
        <v>0</v>
      </c>
      <c r="J22" s="1028">
        <v>0</v>
      </c>
      <c r="K22" s="218">
        <f>SUM(B22,E22,H22)</f>
        <v>0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0</v>
      </c>
      <c r="F23" s="1028">
        <v>0</v>
      </c>
      <c r="G23" s="980">
        <v>0</v>
      </c>
      <c r="H23" s="1034">
        <v>0</v>
      </c>
      <c r="I23" s="1028">
        <v>0</v>
      </c>
      <c r="J23" s="1028">
        <v>0</v>
      </c>
      <c r="K23" s="218">
        <f>SUM(B23,E23,H23)</f>
        <v>0</v>
      </c>
      <c r="M23" s="106" t="s">
        <v>285</v>
      </c>
      <c r="N23" s="220">
        <f>IF(ISBLANK(G23),"",G23)</f>
        <v>0</v>
      </c>
      <c r="O23" s="107">
        <f>IF(ISBLANK(F23),"",F23)</f>
        <v>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0</v>
      </c>
      <c r="O30" s="107">
        <f>IF(ISBLANK(F23),"",F23)</f>
        <v>0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226984</v>
      </c>
      <c r="D5" s="253"/>
    </row>
    <row r="6" spans="1:4" ht="30" x14ac:dyDescent="0.25">
      <c r="A6" s="686" t="s">
        <v>474</v>
      </c>
      <c r="B6" s="617">
        <v>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0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0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0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14</v>
      </c>
      <c r="C5" s="207">
        <v>15</v>
      </c>
      <c r="G5" s="113"/>
      <c r="H5" s="174" t="s">
        <v>586</v>
      </c>
      <c r="I5" s="207">
        <v>16</v>
      </c>
      <c r="J5" s="207">
        <v>7</v>
      </c>
    </row>
    <row r="6" spans="1:13" ht="15" customHeight="1" x14ac:dyDescent="0.25">
      <c r="A6" s="175" t="s">
        <v>587</v>
      </c>
      <c r="B6" s="208">
        <v>224</v>
      </c>
      <c r="C6" s="208">
        <v>37</v>
      </c>
      <c r="G6" s="113"/>
      <c r="H6" s="175" t="s">
        <v>587</v>
      </c>
      <c r="I6" s="208">
        <v>56</v>
      </c>
      <c r="J6" s="208">
        <v>22</v>
      </c>
    </row>
    <row r="7" spans="1:13" ht="15" customHeight="1" x14ac:dyDescent="0.25">
      <c r="A7" s="175" t="s">
        <v>588</v>
      </c>
      <c r="B7" s="208">
        <v>999</v>
      </c>
      <c r="C7" s="208">
        <v>380</v>
      </c>
      <c r="G7" s="113"/>
      <c r="H7" s="175" t="s">
        <v>588</v>
      </c>
      <c r="I7" s="208">
        <v>402</v>
      </c>
      <c r="J7" s="208">
        <v>82</v>
      </c>
    </row>
    <row r="8" spans="1:13" ht="15" customHeight="1" x14ac:dyDescent="0.25">
      <c r="A8" s="175" t="s">
        <v>589</v>
      </c>
      <c r="B8" s="208">
        <v>1472</v>
      </c>
      <c r="C8" s="208">
        <v>1207</v>
      </c>
      <c r="G8" s="113"/>
      <c r="H8" s="175" t="s">
        <v>589</v>
      </c>
      <c r="I8" s="208">
        <v>1202</v>
      </c>
      <c r="J8" s="208">
        <v>759</v>
      </c>
    </row>
    <row r="9" spans="1:13" ht="15" customHeight="1" x14ac:dyDescent="0.25">
      <c r="A9" s="175" t="s">
        <v>590</v>
      </c>
      <c r="B9" s="208">
        <v>2992</v>
      </c>
      <c r="C9" s="208">
        <v>4073</v>
      </c>
      <c r="G9" s="113"/>
      <c r="H9" s="175" t="s">
        <v>590</v>
      </c>
      <c r="I9" s="208">
        <v>3083</v>
      </c>
      <c r="J9" s="208">
        <v>3895</v>
      </c>
    </row>
    <row r="10" spans="1:13" ht="15" customHeight="1" x14ac:dyDescent="0.25">
      <c r="A10" s="175" t="s">
        <v>591</v>
      </c>
      <c r="B10" s="208">
        <v>254</v>
      </c>
      <c r="C10" s="208">
        <v>371</v>
      </c>
      <c r="G10" s="113"/>
      <c r="H10" s="175" t="s">
        <v>591</v>
      </c>
      <c r="I10" s="208">
        <v>379</v>
      </c>
      <c r="J10" s="208">
        <v>394</v>
      </c>
    </row>
    <row r="11" spans="1:13" ht="15" customHeight="1" x14ac:dyDescent="0.25">
      <c r="A11" s="176" t="s">
        <v>592</v>
      </c>
      <c r="B11" s="209">
        <v>376</v>
      </c>
      <c r="C11" s="209">
        <v>386</v>
      </c>
      <c r="G11" s="113"/>
      <c r="H11" s="176" t="s">
        <v>592</v>
      </c>
      <c r="I11" s="209">
        <v>523</v>
      </c>
      <c r="J11" s="209">
        <v>463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14</v>
      </c>
      <c r="C17" s="178">
        <f>IF(ISBLANK(C5),"0",C5)</f>
        <v>15</v>
      </c>
      <c r="G17" s="113"/>
      <c r="H17" s="174" t="s">
        <v>586</v>
      </c>
      <c r="I17" s="177">
        <f>IF(ISBLANK(I5),"0",I5)</f>
        <v>16</v>
      </c>
      <c r="J17" s="178">
        <f>IF(ISBLANK(J5),"0",J5)</f>
        <v>7</v>
      </c>
    </row>
    <row r="18" spans="1:13" ht="15" customHeight="1" x14ac:dyDescent="0.25">
      <c r="A18" s="175" t="s">
        <v>587</v>
      </c>
      <c r="B18" s="179">
        <f t="shared" ref="B18:C18" si="0">IF(ISBLANK(B6),"0",B6)</f>
        <v>224</v>
      </c>
      <c r="C18" s="180">
        <f t="shared" si="0"/>
        <v>37</v>
      </c>
      <c r="G18" s="113"/>
      <c r="H18" s="175" t="s">
        <v>587</v>
      </c>
      <c r="I18" s="179">
        <f t="shared" ref="I18:J18" si="1">IF(ISBLANK(I6),"0",I6)</f>
        <v>56</v>
      </c>
      <c r="J18" s="180">
        <f t="shared" si="1"/>
        <v>22</v>
      </c>
    </row>
    <row r="19" spans="1:13" ht="15" customHeight="1" x14ac:dyDescent="0.25">
      <c r="A19" s="175" t="s">
        <v>588</v>
      </c>
      <c r="B19" s="179">
        <f t="shared" ref="B19:C19" si="2">IF(ISBLANK(B7),"0",B7)</f>
        <v>999</v>
      </c>
      <c r="C19" s="180">
        <f t="shared" si="2"/>
        <v>380</v>
      </c>
      <c r="G19" s="113"/>
      <c r="H19" s="175" t="s">
        <v>588</v>
      </c>
      <c r="I19" s="179">
        <f t="shared" ref="I19:J19" si="3">IF(ISBLANK(I7),"0",I7)</f>
        <v>402</v>
      </c>
      <c r="J19" s="180">
        <f t="shared" si="3"/>
        <v>82</v>
      </c>
    </row>
    <row r="20" spans="1:13" ht="15" customHeight="1" x14ac:dyDescent="0.25">
      <c r="A20" s="175" t="s">
        <v>589</v>
      </c>
      <c r="B20" s="179">
        <f t="shared" ref="B20:C20" si="4">IF(ISBLANK(B8),"0",B8)</f>
        <v>1472</v>
      </c>
      <c r="C20" s="180">
        <f t="shared" si="4"/>
        <v>1207</v>
      </c>
      <c r="G20" s="113"/>
      <c r="H20" s="175" t="s">
        <v>589</v>
      </c>
      <c r="I20" s="179">
        <f t="shared" ref="I20:J20" si="5">IF(ISBLANK(I8),"0",I8)</f>
        <v>1202</v>
      </c>
      <c r="J20" s="180">
        <f t="shared" si="5"/>
        <v>759</v>
      </c>
    </row>
    <row r="21" spans="1:13" ht="15" customHeight="1" x14ac:dyDescent="0.25">
      <c r="A21" s="175" t="s">
        <v>590</v>
      </c>
      <c r="B21" s="179">
        <f t="shared" ref="B21:C21" si="6">IF(ISBLANK(B9),"0",B9)</f>
        <v>2992</v>
      </c>
      <c r="C21" s="180">
        <f t="shared" si="6"/>
        <v>4073</v>
      </c>
      <c r="G21" s="113"/>
      <c r="H21" s="175" t="s">
        <v>590</v>
      </c>
      <c r="I21" s="179">
        <f t="shared" ref="I21:J21" si="7">IF(ISBLANK(I9),"0",I9)</f>
        <v>3083</v>
      </c>
      <c r="J21" s="180">
        <f t="shared" si="7"/>
        <v>3895</v>
      </c>
    </row>
    <row r="22" spans="1:13" ht="15" customHeight="1" x14ac:dyDescent="0.25">
      <c r="A22" s="175" t="s">
        <v>591</v>
      </c>
      <c r="B22" s="179">
        <f t="shared" ref="B22:C22" si="8">IF(ISBLANK(B10),"0",B10)</f>
        <v>254</v>
      </c>
      <c r="C22" s="180">
        <f t="shared" si="8"/>
        <v>371</v>
      </c>
      <c r="G22" s="113"/>
      <c r="H22" s="175" t="s">
        <v>591</v>
      </c>
      <c r="I22" s="179">
        <f t="shared" ref="I22:J22" si="9">IF(ISBLANK(I10),"0",I10)</f>
        <v>379</v>
      </c>
      <c r="J22" s="180">
        <f t="shared" si="9"/>
        <v>394</v>
      </c>
    </row>
    <row r="23" spans="1:13" ht="15" customHeight="1" x14ac:dyDescent="0.25">
      <c r="A23" s="176" t="s">
        <v>592</v>
      </c>
      <c r="B23" s="181">
        <f t="shared" ref="B23:C23" si="10">IF(ISBLANK(B11),"0",B11)</f>
        <v>376</v>
      </c>
      <c r="C23" s="182">
        <f t="shared" si="10"/>
        <v>386</v>
      </c>
      <c r="G23" s="113"/>
      <c r="H23" s="176" t="s">
        <v>592</v>
      </c>
      <c r="I23" s="181">
        <f t="shared" ref="I23:J23" si="11">IF(ISBLANK(I11),"0",I11)</f>
        <v>523</v>
      </c>
      <c r="J23" s="182">
        <f t="shared" si="11"/>
        <v>463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0.22113410203759279</v>
      </c>
      <c r="C29" s="184">
        <f>C17/SUM(C17:C23)*100</f>
        <v>0.2318750966146236</v>
      </c>
      <c r="D29" s="253"/>
      <c r="E29" s="253"/>
      <c r="G29" s="113"/>
      <c r="H29" s="174" t="s">
        <v>593</v>
      </c>
      <c r="I29" s="184">
        <f>I17/SUM(I17:I23)*100</f>
        <v>0.28263557675322382</v>
      </c>
      <c r="J29" s="184">
        <f>J17/SUM(J17:J23)*100</f>
        <v>0.12451085023123443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3.5381456326014846</v>
      </c>
      <c r="C30" s="185">
        <f>C18/SUM(C17:C23)*100</f>
        <v>0.57195857164940478</v>
      </c>
      <c r="D30" s="253"/>
      <c r="E30" s="253"/>
      <c r="G30" s="113"/>
      <c r="H30" s="175" t="s">
        <v>594</v>
      </c>
      <c r="I30" s="185">
        <f>I18/SUM(I17:I23)*100</f>
        <v>0.98922451863628336</v>
      </c>
      <c r="J30" s="185">
        <f>J18/SUM(J17:J23)*100</f>
        <v>0.39131981501245106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15.779497709682513</v>
      </c>
      <c r="C31" s="185">
        <f>C19/SUM(C17:C23)*100</f>
        <v>5.8741691142371311</v>
      </c>
      <c r="D31" s="253"/>
      <c r="E31" s="253"/>
      <c r="G31" s="113"/>
      <c r="H31" s="175" t="s">
        <v>595</v>
      </c>
      <c r="I31" s="185">
        <f>I19/SUM(I17:I23)*100</f>
        <v>7.1012188659247482</v>
      </c>
      <c r="J31" s="185">
        <f>J19/SUM(J17:J23)*100</f>
        <v>1.4585556741373178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23.250671299952614</v>
      </c>
      <c r="C32" s="185">
        <f>C20/SUM(C17:C23)*100</f>
        <v>18.658216107590047</v>
      </c>
      <c r="D32" s="253"/>
      <c r="E32" s="253"/>
      <c r="G32" s="113"/>
      <c r="H32" s="175" t="s">
        <v>596</v>
      </c>
      <c r="I32" s="185">
        <f>I20/SUM(I17:I23)*100</f>
        <v>21.232997703585941</v>
      </c>
      <c r="J32" s="185">
        <f>J20/SUM(J17:J23)*100</f>
        <v>13.500533617929564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47.259516664034116</v>
      </c>
      <c r="C33" s="185">
        <f>C21/SUM(C17:C23)*100</f>
        <v>62.961817900757453</v>
      </c>
      <c r="D33" s="253"/>
      <c r="E33" s="253"/>
      <c r="G33" s="113"/>
      <c r="H33" s="175" t="s">
        <v>597</v>
      </c>
      <c r="I33" s="185">
        <f>I21/SUM(I17:I23)*100</f>
        <v>54.460342695636811</v>
      </c>
      <c r="J33" s="185">
        <f>J21/SUM(J17:J23)*100</f>
        <v>69.281394521522586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4.0120044226820406</v>
      </c>
      <c r="C34" s="185">
        <f>C22/SUM(C17:C23)*100</f>
        <v>5.7350440562683573</v>
      </c>
      <c r="D34" s="253"/>
      <c r="E34" s="253"/>
      <c r="G34" s="113"/>
      <c r="H34" s="175" t="s">
        <v>598</v>
      </c>
      <c r="I34" s="185">
        <f>I22/SUM(I17:I23)*100</f>
        <v>6.6949302243419879</v>
      </c>
      <c r="J34" s="185">
        <f>J22/SUM(J17:J23)*100</f>
        <v>7.0081821415866248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5.9390301690096354</v>
      </c>
      <c r="C35" s="186">
        <f>C23/SUM(C17:C23)*100</f>
        <v>5.9669191528829799</v>
      </c>
      <c r="D35" s="253"/>
      <c r="E35" s="253"/>
      <c r="G35" s="113"/>
      <c r="H35" s="176" t="s">
        <v>599</v>
      </c>
      <c r="I35" s="186">
        <f>I23/SUM(I17:I23)*100</f>
        <v>9.238650415121004</v>
      </c>
      <c r="J35" s="186">
        <f>J23/SUM(J17:J23)*100</f>
        <v>8.2355033795802211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0.22113410203759279</v>
      </c>
      <c r="C41" s="184">
        <f t="shared" si="12"/>
        <v>0.2318750966146236</v>
      </c>
      <c r="G41" s="113"/>
      <c r="H41" s="174" t="s">
        <v>601</v>
      </c>
      <c r="I41" s="184">
        <f t="shared" ref="I41:J41" si="13">I29</f>
        <v>0.28263557675322382</v>
      </c>
      <c r="J41" s="184">
        <f t="shared" si="13"/>
        <v>0.12451085023123443</v>
      </c>
    </row>
    <row r="42" spans="1:12" x14ac:dyDescent="0.25">
      <c r="A42" s="175" t="s">
        <v>602</v>
      </c>
      <c r="B42" s="185">
        <f t="shared" si="12"/>
        <v>3.5381456326014846</v>
      </c>
      <c r="C42" s="185">
        <f t="shared" si="12"/>
        <v>0.57195857164940478</v>
      </c>
      <c r="G42" s="113"/>
      <c r="H42" s="175" t="s">
        <v>602</v>
      </c>
      <c r="I42" s="185">
        <f t="shared" ref="I42:J42" si="14">I30</f>
        <v>0.98922451863628336</v>
      </c>
      <c r="J42" s="185">
        <f t="shared" si="14"/>
        <v>0.39131981501245106</v>
      </c>
    </row>
    <row r="43" spans="1:12" x14ac:dyDescent="0.25">
      <c r="A43" s="175" t="s">
        <v>603</v>
      </c>
      <c r="B43" s="185">
        <f t="shared" si="12"/>
        <v>15.779497709682513</v>
      </c>
      <c r="C43" s="185">
        <f t="shared" si="12"/>
        <v>5.8741691142371311</v>
      </c>
      <c r="G43" s="113"/>
      <c r="H43" s="175" t="s">
        <v>603</v>
      </c>
      <c r="I43" s="185">
        <f t="shared" ref="I43:J43" si="15">I31</f>
        <v>7.1012188659247482</v>
      </c>
      <c r="J43" s="185">
        <f t="shared" si="15"/>
        <v>1.4585556741373178</v>
      </c>
    </row>
    <row r="44" spans="1:12" x14ac:dyDescent="0.25">
      <c r="A44" s="175" t="s">
        <v>604</v>
      </c>
      <c r="B44" s="185">
        <f t="shared" si="12"/>
        <v>23.250671299952614</v>
      </c>
      <c r="C44" s="185">
        <f t="shared" si="12"/>
        <v>18.658216107590047</v>
      </c>
      <c r="G44" s="113"/>
      <c r="H44" s="175" t="s">
        <v>604</v>
      </c>
      <c r="I44" s="185">
        <f t="shared" ref="I44:J44" si="16">I32</f>
        <v>21.232997703585941</v>
      </c>
      <c r="J44" s="185">
        <f t="shared" si="16"/>
        <v>13.500533617929564</v>
      </c>
    </row>
    <row r="45" spans="1:12" x14ac:dyDescent="0.25">
      <c r="A45" s="175" t="s">
        <v>605</v>
      </c>
      <c r="B45" s="185">
        <f t="shared" si="12"/>
        <v>47.259516664034116</v>
      </c>
      <c r="C45" s="185">
        <f t="shared" si="12"/>
        <v>62.961817900757453</v>
      </c>
      <c r="G45" s="113"/>
      <c r="H45" s="175" t="s">
        <v>605</v>
      </c>
      <c r="I45" s="185">
        <f t="shared" ref="I45:J45" si="17">I33</f>
        <v>54.460342695636811</v>
      </c>
      <c r="J45" s="185">
        <f t="shared" si="17"/>
        <v>69.281394521522586</v>
      </c>
    </row>
    <row r="46" spans="1:12" x14ac:dyDescent="0.25">
      <c r="A46" s="175" t="s">
        <v>606</v>
      </c>
      <c r="B46" s="185">
        <f t="shared" si="12"/>
        <v>4.0120044226820406</v>
      </c>
      <c r="C46" s="185">
        <f t="shared" si="12"/>
        <v>5.7350440562683573</v>
      </c>
      <c r="G46" s="113"/>
      <c r="H46" s="175" t="s">
        <v>606</v>
      </c>
      <c r="I46" s="185">
        <f t="shared" ref="I46:J46" si="18">I34</f>
        <v>6.6949302243419879</v>
      </c>
      <c r="J46" s="185">
        <f t="shared" si="18"/>
        <v>7.0081821415866248</v>
      </c>
    </row>
    <row r="47" spans="1:12" x14ac:dyDescent="0.25">
      <c r="A47" s="176" t="s">
        <v>607</v>
      </c>
      <c r="B47" s="186">
        <f t="shared" si="12"/>
        <v>5.9390301690096354</v>
      </c>
      <c r="C47" s="186">
        <f t="shared" si="12"/>
        <v>5.9669191528829799</v>
      </c>
      <c r="G47" s="113"/>
      <c r="H47" s="176" t="s">
        <v>607</v>
      </c>
      <c r="I47" s="186">
        <f t="shared" ref="I47:J47" si="19">I35</f>
        <v>9.238650415121004</v>
      </c>
      <c r="J47" s="186">
        <f t="shared" si="19"/>
        <v>8.2355033795802211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3854</v>
      </c>
      <c r="C5" s="207">
        <v>3623</v>
      </c>
      <c r="D5" s="253"/>
      <c r="E5" s="253"/>
      <c r="F5" s="1003"/>
      <c r="H5" s="174" t="s">
        <v>624</v>
      </c>
      <c r="I5" s="207">
        <v>1842</v>
      </c>
      <c r="J5" s="207">
        <v>1609</v>
      </c>
    </row>
    <row r="6" spans="1:10" ht="15" customHeight="1" x14ac:dyDescent="0.25">
      <c r="A6" s="175" t="s">
        <v>625</v>
      </c>
      <c r="B6" s="208">
        <v>847</v>
      </c>
      <c r="C6" s="208">
        <v>977</v>
      </c>
      <c r="D6" s="253"/>
      <c r="E6" s="253"/>
      <c r="F6" s="1003"/>
      <c r="H6" s="175" t="s">
        <v>625</v>
      </c>
      <c r="I6" s="208">
        <v>1533</v>
      </c>
      <c r="J6" s="208">
        <v>1826</v>
      </c>
    </row>
    <row r="7" spans="1:10" ht="15" customHeight="1" x14ac:dyDescent="0.25">
      <c r="A7" s="176" t="s">
        <v>626</v>
      </c>
      <c r="B7" s="209">
        <v>1630</v>
      </c>
      <c r="C7" s="209">
        <v>1869</v>
      </c>
      <c r="D7" s="253"/>
      <c r="E7" s="253"/>
      <c r="F7" s="1003"/>
      <c r="H7" s="175" t="s">
        <v>626</v>
      </c>
      <c r="I7" s="208">
        <v>2268</v>
      </c>
      <c r="J7" s="208">
        <v>2177</v>
      </c>
    </row>
    <row r="8" spans="1:10" x14ac:dyDescent="0.25">
      <c r="D8" s="253"/>
      <c r="E8" s="253"/>
      <c r="F8" s="1003"/>
      <c r="H8" s="176" t="s">
        <v>2351</v>
      </c>
      <c r="I8" s="209">
        <v>18</v>
      </c>
      <c r="J8" s="209">
        <v>10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3854</v>
      </c>
      <c r="C13" s="178">
        <f>IF(ISBLANK(C5),"0",C5)</f>
        <v>3623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847</v>
      </c>
      <c r="C14" s="180">
        <f t="shared" si="0"/>
        <v>977</v>
      </c>
      <c r="D14" s="253"/>
      <c r="E14" s="253"/>
      <c r="F14" s="1003"/>
      <c r="H14" s="174" t="s">
        <v>624</v>
      </c>
      <c r="I14" s="177">
        <f>IF(ISBLANK(I5),"0",I5)</f>
        <v>1842</v>
      </c>
      <c r="J14" s="178">
        <f>IF(ISBLANK(J5),"0",J5)</f>
        <v>1609</v>
      </c>
    </row>
    <row r="15" spans="1:10" ht="15" customHeight="1" x14ac:dyDescent="0.25">
      <c r="A15" s="176" t="s">
        <v>626</v>
      </c>
      <c r="B15" s="181">
        <f t="shared" si="0"/>
        <v>1630</v>
      </c>
      <c r="C15" s="182">
        <f t="shared" si="0"/>
        <v>1869</v>
      </c>
      <c r="D15" s="253"/>
      <c r="E15" s="253"/>
      <c r="F15" s="1003"/>
      <c r="H15" s="175" t="s">
        <v>625</v>
      </c>
      <c r="I15" s="179">
        <f t="shared" ref="I15:J15" si="1">IF(ISBLANK(I6),"0",I6)</f>
        <v>1533</v>
      </c>
      <c r="J15" s="180">
        <f t="shared" si="1"/>
        <v>1826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2268</v>
      </c>
      <c r="J16" s="180">
        <f t="shared" si="2"/>
        <v>2177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18</v>
      </c>
      <c r="J17" s="182">
        <f t="shared" si="3"/>
        <v>10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60.875059232348761</v>
      </c>
      <c r="C21" s="184">
        <f>C13/SUM(C13:C15)*100</f>
        <v>56.005565002318747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13.378613173274365</v>
      </c>
      <c r="C22" s="185">
        <f>C14/SUM(C13:C15)*100</f>
        <v>15.102797959499151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25.746327594376879</v>
      </c>
      <c r="C23" s="186">
        <f>C15/SUM(C13:C15)*100</f>
        <v>28.8916370381821</v>
      </c>
      <c r="D23" s="253"/>
      <c r="E23" s="253"/>
      <c r="F23" s="1003"/>
      <c r="H23" s="174" t="s">
        <v>629</v>
      </c>
      <c r="I23" s="184">
        <f>I14/SUM(I14:I17)*100</f>
        <v>32.53842077371489</v>
      </c>
      <c r="J23" s="184">
        <f>J14/SUM(J14:J17)*100</f>
        <v>28.619708288865169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27.080021197668259</v>
      </c>
      <c r="J24" s="185">
        <f>J15/SUM(J14:J17)*100</f>
        <v>32.479544646033446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40.06359300476948</v>
      </c>
      <c r="J25" s="185">
        <f>J16/SUM(J14:J17)*100</f>
        <v>38.722874421913914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0.31796502384737679</v>
      </c>
      <c r="J26" s="186">
        <f>J17/SUM(J14:J17)*100</f>
        <v>0.17787264318747778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60.875059232348761</v>
      </c>
      <c r="C29" s="189">
        <f t="shared" si="4"/>
        <v>56.005565002318747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13.378613173274365</v>
      </c>
      <c r="C30" s="192">
        <f t="shared" si="4"/>
        <v>15.102797959499151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25.746327594376879</v>
      </c>
      <c r="C31" s="195">
        <f t="shared" si="4"/>
        <v>28.8916370381821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32.53842077371489</v>
      </c>
      <c r="J32" s="189">
        <f>J23</f>
        <v>28.619708288865169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27.080021197668259</v>
      </c>
      <c r="J33" s="192">
        <f t="shared" si="5"/>
        <v>32.479544646033446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40.06359300476948</v>
      </c>
      <c r="J34" s="192">
        <f t="shared" si="6"/>
        <v>38.722874421913914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0.31796502384737679</v>
      </c>
      <c r="J35" s="195">
        <f t="shared" si="7"/>
        <v>0.17787264318747778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146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18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13003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89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7.2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19.100000000000001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-12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73.64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181.8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</v>
      </c>
      <c r="C5" s="655">
        <v>1</v>
      </c>
      <c r="E5" s="28"/>
      <c r="J5" s="654" t="s">
        <v>542</v>
      </c>
      <c r="K5" s="669">
        <f>IF(ISBLANK(B5),"",B5)</f>
        <v>2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9</v>
      </c>
      <c r="C6" s="657">
        <v>2</v>
      </c>
      <c r="E6" s="44"/>
      <c r="J6" s="656" t="s">
        <v>543</v>
      </c>
      <c r="K6" s="670">
        <f t="shared" ref="K6:K10" si="0">IF(ISBLANK(B6),"",B6)</f>
        <v>9</v>
      </c>
      <c r="L6" s="619">
        <f t="shared" ref="L6:L10" si="1">IF(ISBLANK(C6),"",C6)</f>
        <v>2</v>
      </c>
      <c r="N6" s="44"/>
    </row>
    <row r="7" spans="1:15" x14ac:dyDescent="0.25">
      <c r="A7" s="656" t="s">
        <v>641</v>
      </c>
      <c r="B7" s="657">
        <v>5</v>
      </c>
      <c r="C7" s="657">
        <v>4</v>
      </c>
      <c r="E7" s="44"/>
      <c r="J7" s="656" t="s">
        <v>641</v>
      </c>
      <c r="K7" s="670">
        <f t="shared" si="0"/>
        <v>5</v>
      </c>
      <c r="L7" s="619">
        <f t="shared" si="1"/>
        <v>4</v>
      </c>
      <c r="N7" s="44"/>
    </row>
    <row r="8" spans="1:15" x14ac:dyDescent="0.25">
      <c r="A8" s="650" t="s">
        <v>642</v>
      </c>
      <c r="B8" s="651">
        <v>7</v>
      </c>
      <c r="C8" s="651">
        <v>1</v>
      </c>
      <c r="E8" s="21"/>
      <c r="J8" s="650" t="s">
        <v>642</v>
      </c>
      <c r="K8" s="670">
        <f t="shared" si="0"/>
        <v>7</v>
      </c>
      <c r="L8" s="619">
        <f t="shared" si="1"/>
        <v>1</v>
      </c>
      <c r="N8" s="21"/>
    </row>
    <row r="9" spans="1:15" x14ac:dyDescent="0.25">
      <c r="A9" s="650" t="s">
        <v>643</v>
      </c>
      <c r="B9" s="651">
        <v>10</v>
      </c>
      <c r="C9" s="651">
        <v>4</v>
      </c>
      <c r="E9" s="21"/>
      <c r="J9" s="650" t="s">
        <v>643</v>
      </c>
      <c r="K9" s="670">
        <f t="shared" si="0"/>
        <v>10</v>
      </c>
      <c r="L9" s="619">
        <f t="shared" si="1"/>
        <v>4</v>
      </c>
      <c r="N9" s="21"/>
    </row>
    <row r="10" spans="1:15" x14ac:dyDescent="0.25">
      <c r="A10" s="652" t="s">
        <v>365</v>
      </c>
      <c r="B10" s="653">
        <v>150</v>
      </c>
      <c r="C10" s="653">
        <v>14</v>
      </c>
      <c r="J10" s="652" t="s">
        <v>365</v>
      </c>
      <c r="K10" s="671">
        <f t="shared" si="0"/>
        <v>150</v>
      </c>
      <c r="L10" s="620">
        <f t="shared" si="1"/>
        <v>14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2.75</v>
      </c>
      <c r="C15" s="197"/>
      <c r="D15" s="253"/>
      <c r="E15" s="211"/>
      <c r="F15" s="253"/>
      <c r="G15" s="253"/>
      <c r="J15" s="673" t="s">
        <v>488</v>
      </c>
      <c r="K15" s="674">
        <f>B15</f>
        <v>2.75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0.38</v>
      </c>
      <c r="C16" s="197"/>
      <c r="D16" s="253"/>
      <c r="E16" s="254"/>
      <c r="F16" s="253"/>
      <c r="G16" s="253"/>
      <c r="J16" s="675" t="s">
        <v>489</v>
      </c>
      <c r="K16" s="676">
        <f>B16</f>
        <v>0.38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0.64</v>
      </c>
      <c r="C18" s="197"/>
      <c r="D18" s="255"/>
      <c r="E18" s="256"/>
      <c r="F18" s="253"/>
      <c r="G18" s="253"/>
      <c r="J18" s="678" t="s">
        <v>501</v>
      </c>
      <c r="K18" s="674">
        <f>B18</f>
        <v>0.64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1.95</v>
      </c>
      <c r="C19" s="198"/>
      <c r="D19" s="255"/>
      <c r="E19" s="256"/>
      <c r="F19" s="253"/>
      <c r="G19" s="253"/>
      <c r="J19" s="672" t="s">
        <v>502</v>
      </c>
      <c r="K19" s="676">
        <f>B19</f>
        <v>1.95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1.56</v>
      </c>
      <c r="C21" s="253"/>
      <c r="D21" s="253"/>
      <c r="E21" s="253"/>
      <c r="F21" s="253"/>
      <c r="G21" s="253"/>
      <c r="J21" s="661" t="s">
        <v>498</v>
      </c>
      <c r="K21" s="679">
        <f>B21</f>
        <v>1.56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1</v>
      </c>
      <c r="E32" s="28"/>
      <c r="J32" s="654" t="s">
        <v>542</v>
      </c>
      <c r="K32" s="669">
        <f>IF(ISBLANK(B32),"",B32)</f>
        <v>0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1</v>
      </c>
      <c r="C33" s="657">
        <v>1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5</v>
      </c>
      <c r="C34" s="657">
        <v>1</v>
      </c>
      <c r="E34" s="44"/>
      <c r="J34" s="656" t="s">
        <v>641</v>
      </c>
      <c r="K34" s="670">
        <f t="shared" si="2"/>
        <v>5</v>
      </c>
      <c r="L34" s="619">
        <f t="shared" si="3"/>
        <v>1</v>
      </c>
      <c r="N34" s="44"/>
    </row>
    <row r="35" spans="1:15" x14ac:dyDescent="0.25">
      <c r="A35" s="650" t="s">
        <v>642</v>
      </c>
      <c r="B35" s="651">
        <v>6</v>
      </c>
      <c r="C35" s="651">
        <v>4</v>
      </c>
      <c r="E35" s="21"/>
      <c r="J35" s="650" t="s">
        <v>642</v>
      </c>
      <c r="K35" s="670">
        <f t="shared" si="2"/>
        <v>6</v>
      </c>
      <c r="L35" s="619">
        <f t="shared" si="3"/>
        <v>4</v>
      </c>
      <c r="N35" s="21"/>
    </row>
    <row r="36" spans="1:15" x14ac:dyDescent="0.25">
      <c r="A36" s="650" t="s">
        <v>643</v>
      </c>
      <c r="B36" s="651">
        <v>2</v>
      </c>
      <c r="C36" s="651">
        <v>1</v>
      </c>
      <c r="E36" s="21"/>
      <c r="J36" s="650" t="s">
        <v>643</v>
      </c>
      <c r="K36" s="670">
        <f t="shared" si="2"/>
        <v>2</v>
      </c>
      <c r="L36" s="619">
        <f t="shared" si="3"/>
        <v>1</v>
      </c>
      <c r="N36" s="21"/>
    </row>
    <row r="37" spans="1:15" x14ac:dyDescent="0.25">
      <c r="A37" s="652" t="s">
        <v>365</v>
      </c>
      <c r="B37" s="653">
        <v>23</v>
      </c>
      <c r="C37" s="653">
        <v>4</v>
      </c>
      <c r="J37" s="652" t="s">
        <v>365</v>
      </c>
      <c r="K37" s="671">
        <f t="shared" si="2"/>
        <v>23</v>
      </c>
      <c r="L37" s="620">
        <f t="shared" si="3"/>
        <v>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0.62</v>
      </c>
      <c r="C42" s="197"/>
      <c r="D42" s="253"/>
      <c r="E42" s="211"/>
      <c r="F42" s="253"/>
      <c r="G42" s="253"/>
      <c r="J42" s="673" t="s">
        <v>488</v>
      </c>
      <c r="K42" s="674">
        <f>B42</f>
        <v>0.62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</v>
      </c>
      <c r="C43" s="197"/>
      <c r="D43" s="253"/>
      <c r="E43" s="254"/>
      <c r="F43" s="253"/>
      <c r="G43" s="253"/>
      <c r="J43" s="675" t="s">
        <v>489</v>
      </c>
      <c r="K43" s="676">
        <f>B43</f>
        <v>0.2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</v>
      </c>
      <c r="C45" s="197"/>
      <c r="D45" s="255"/>
      <c r="E45" s="256"/>
      <c r="F45" s="253"/>
      <c r="G45" s="253"/>
      <c r="J45" s="678" t="s">
        <v>501</v>
      </c>
      <c r="K45" s="674">
        <f>B45</f>
        <v>0.2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0.5</v>
      </c>
      <c r="C46" s="198"/>
      <c r="D46" s="255"/>
      <c r="E46" s="256"/>
      <c r="F46" s="253"/>
      <c r="G46" s="253"/>
      <c r="J46" s="672" t="s">
        <v>502</v>
      </c>
      <c r="K46" s="676">
        <f>B46</f>
        <v>0.5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0.41</v>
      </c>
      <c r="C48" s="253"/>
      <c r="D48" s="253"/>
      <c r="E48" s="253"/>
      <c r="F48" s="253"/>
      <c r="G48" s="253"/>
      <c r="J48" s="661" t="s">
        <v>498</v>
      </c>
      <c r="K48" s="679">
        <f>B48</f>
        <v>0.41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58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4.5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1173051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90214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54</v>
      </c>
      <c r="C4" s="643">
        <v>3.9</v>
      </c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>
        <v>55</v>
      </c>
      <c r="C5" s="602">
        <v>4</v>
      </c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>
        <v>58</v>
      </c>
      <c r="C6" s="602">
        <v>4.5</v>
      </c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800</v>
      </c>
      <c r="C6" s="55">
        <v>396</v>
      </c>
      <c r="D6" s="55">
        <v>404</v>
      </c>
      <c r="E6" s="70">
        <v>867</v>
      </c>
      <c r="F6" s="55">
        <v>419</v>
      </c>
      <c r="G6" s="110">
        <v>448</v>
      </c>
      <c r="H6" s="55">
        <v>513</v>
      </c>
      <c r="I6" s="55">
        <v>260</v>
      </c>
      <c r="J6" s="55">
        <v>253</v>
      </c>
      <c r="K6" s="70">
        <v>2050</v>
      </c>
      <c r="L6" s="55">
        <v>1007</v>
      </c>
      <c r="M6" s="110">
        <v>1043</v>
      </c>
      <c r="N6" s="70">
        <v>2310</v>
      </c>
      <c r="O6" s="55">
        <v>1193</v>
      </c>
      <c r="P6" s="110">
        <v>1117</v>
      </c>
      <c r="Q6" s="70">
        <v>8989</v>
      </c>
      <c r="R6" s="55">
        <v>4584</v>
      </c>
      <c r="S6" s="110">
        <v>4405</v>
      </c>
      <c r="T6" s="70">
        <v>13899</v>
      </c>
      <c r="U6" s="55">
        <v>6923</v>
      </c>
      <c r="V6" s="160">
        <v>6976</v>
      </c>
    </row>
    <row r="7" spans="1:22" x14ac:dyDescent="0.25">
      <c r="A7" s="286">
        <v>2021</v>
      </c>
      <c r="B7" s="167">
        <v>798</v>
      </c>
      <c r="C7" s="94">
        <v>395</v>
      </c>
      <c r="D7" s="94">
        <v>403</v>
      </c>
      <c r="E7" s="167">
        <v>865</v>
      </c>
      <c r="F7" s="94">
        <v>425</v>
      </c>
      <c r="G7" s="169">
        <v>440</v>
      </c>
      <c r="H7" s="94">
        <v>481</v>
      </c>
      <c r="I7" s="94">
        <v>233</v>
      </c>
      <c r="J7" s="94">
        <v>248</v>
      </c>
      <c r="K7" s="167">
        <v>2018</v>
      </c>
      <c r="L7" s="94">
        <v>987</v>
      </c>
      <c r="M7" s="169">
        <v>1031</v>
      </c>
      <c r="N7" s="167">
        <v>2225</v>
      </c>
      <c r="O7" s="94">
        <v>1134</v>
      </c>
      <c r="P7" s="169">
        <v>1091</v>
      </c>
      <c r="Q7" s="167">
        <v>8830</v>
      </c>
      <c r="R7" s="94">
        <v>4499</v>
      </c>
      <c r="S7" s="169">
        <v>4331</v>
      </c>
      <c r="T7" s="212">
        <v>13711</v>
      </c>
      <c r="U7" s="58">
        <v>6825</v>
      </c>
      <c r="V7" s="160">
        <v>6886</v>
      </c>
    </row>
    <row r="8" spans="1:22" x14ac:dyDescent="0.25">
      <c r="A8" s="219">
        <v>2022</v>
      </c>
      <c r="B8" s="72">
        <v>744</v>
      </c>
      <c r="C8" s="61">
        <v>379</v>
      </c>
      <c r="D8" s="61">
        <v>365</v>
      </c>
      <c r="E8" s="72">
        <v>923</v>
      </c>
      <c r="F8" s="61">
        <v>480</v>
      </c>
      <c r="G8" s="111">
        <v>443</v>
      </c>
      <c r="H8" s="61">
        <v>491</v>
      </c>
      <c r="I8" s="61">
        <v>239</v>
      </c>
      <c r="J8" s="61">
        <v>252</v>
      </c>
      <c r="K8" s="72">
        <v>2030</v>
      </c>
      <c r="L8" s="61">
        <v>1030</v>
      </c>
      <c r="M8" s="111">
        <v>1000</v>
      </c>
      <c r="N8" s="72">
        <v>1909</v>
      </c>
      <c r="O8" s="61">
        <v>984</v>
      </c>
      <c r="P8" s="111">
        <v>925</v>
      </c>
      <c r="Q8" s="72">
        <v>8154</v>
      </c>
      <c r="R8" s="61">
        <v>4162</v>
      </c>
      <c r="S8" s="111">
        <v>3992</v>
      </c>
      <c r="T8" s="72">
        <v>13003</v>
      </c>
      <c r="U8" s="61">
        <v>6521</v>
      </c>
      <c r="V8" s="111">
        <v>6482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744</v>
      </c>
      <c r="C15" s="172">
        <f>E8</f>
        <v>923</v>
      </c>
      <c r="D15" s="172">
        <f>H8</f>
        <v>491</v>
      </c>
      <c r="E15" s="172">
        <f>K8</f>
        <v>2030</v>
      </c>
      <c r="F15" s="172">
        <f>N8</f>
        <v>1909</v>
      </c>
      <c r="G15" s="172">
        <f>Q8</f>
        <v>8154</v>
      </c>
      <c r="H15" s="334">
        <f>T8</f>
        <v>13003</v>
      </c>
      <c r="M15" s="172">
        <f>K8</f>
        <v>2030</v>
      </c>
      <c r="N15" s="172">
        <f>H15-E15-O15</f>
        <v>7791</v>
      </c>
      <c r="O15" s="172">
        <f>H15-(B15+C15+G15)</f>
        <v>3182</v>
      </c>
      <c r="P15" s="29"/>
      <c r="Q15" s="100">
        <f>M15/H15*100</f>
        <v>15.611781896485427</v>
      </c>
      <c r="R15" s="100">
        <f>N15/H15*100</f>
        <v>59.916942244097513</v>
      </c>
      <c r="S15" s="100">
        <f>O15/H15*100</f>
        <v>24.471275859417059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15.611781896485427</v>
      </c>
      <c r="R18" s="100">
        <f>N15/H15*100</f>
        <v>59.916942244097513</v>
      </c>
      <c r="S18" s="100">
        <f>O15/H15*100</f>
        <v>24.471275859417059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8.6999999999999993</v>
      </c>
      <c r="C23" s="361"/>
      <c r="D23" s="361"/>
      <c r="E23" s="167">
        <v>8.6999999999999993</v>
      </c>
      <c r="F23" s="361"/>
      <c r="G23" s="362"/>
      <c r="H23" s="167">
        <v>8.6999999999999993</v>
      </c>
      <c r="I23" s="94">
        <v>0</v>
      </c>
      <c r="J23" s="169">
        <v>17.54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19.2</v>
      </c>
      <c r="C24" s="361"/>
      <c r="D24" s="361"/>
      <c r="E24" s="167">
        <v>9.6</v>
      </c>
      <c r="F24" s="361"/>
      <c r="G24" s="362"/>
      <c r="H24" s="167">
        <v>9.6199999999999992</v>
      </c>
      <c r="I24" s="94">
        <v>22.22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32.299999999999997</v>
      </c>
      <c r="C25" s="357"/>
      <c r="D25" s="357"/>
      <c r="E25" s="72">
        <v>32.299999999999997</v>
      </c>
      <c r="F25" s="357"/>
      <c r="G25" s="461"/>
      <c r="H25" s="72">
        <v>32.26</v>
      </c>
      <c r="I25" s="61">
        <v>0</v>
      </c>
      <c r="J25" s="111">
        <v>58.82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17.54</v>
      </c>
      <c r="C32" s="674">
        <f>IF(ISBLANK(I23),"",I23)</f>
        <v>0</v>
      </c>
      <c r="F32" s="700">
        <f>A23</f>
        <v>2020</v>
      </c>
      <c r="G32" s="674">
        <f>IF(ISBLANK(J23),"",J23)</f>
        <v>17.54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22.22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22.22</v>
      </c>
    </row>
    <row r="34" spans="1:8" x14ac:dyDescent="0.25">
      <c r="A34" s="702">
        <f t="shared" si="0"/>
        <v>2022</v>
      </c>
      <c r="B34" s="676">
        <f t="shared" si="1"/>
        <v>58.82</v>
      </c>
      <c r="C34" s="676">
        <f t="shared" si="2"/>
        <v>0</v>
      </c>
      <c r="F34" s="702">
        <f t="shared" si="3"/>
        <v>2022</v>
      </c>
      <c r="G34" s="676">
        <f t="shared" si="4"/>
        <v>58.82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/>
      <c r="C4" s="55"/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215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11.8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107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/>
      <c r="C11" s="58"/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289</v>
      </c>
    </row>
    <row r="17" spans="2:3" x14ac:dyDescent="0.25">
      <c r="B17" s="253">
        <v>2022</v>
      </c>
      <c r="C17" s="1100">
        <v>237</v>
      </c>
    </row>
    <row r="18" spans="2:3" x14ac:dyDescent="0.25">
      <c r="B18" s="253">
        <v>2023</v>
      </c>
      <c r="C18" s="1100">
        <v>215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289</v>
      </c>
    </row>
    <row r="22" spans="2:3" x14ac:dyDescent="0.25">
      <c r="B22" s="636">
        <f>B17</f>
        <v>2022</v>
      </c>
      <c r="C22" s="636">
        <f t="shared" ref="C22:C23" si="0">IF(ISBLANK(C17),"",C17)</f>
        <v>237</v>
      </c>
    </row>
    <row r="23" spans="2:3" x14ac:dyDescent="0.25">
      <c r="B23" s="636">
        <f>B18</f>
        <v>2023</v>
      </c>
      <c r="C23" s="636">
        <f t="shared" si="0"/>
        <v>215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/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/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/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 t="str">
        <f>IF(ISBLANK(F5),"",F5)</f>
        <v/>
      </c>
      <c r="C13" s="28"/>
      <c r="D13" s="28"/>
    </row>
    <row r="14" spans="1:10" x14ac:dyDescent="0.25">
      <c r="A14" s="624">
        <f>A6</f>
        <v>2022</v>
      </c>
      <c r="B14" s="622" t="str">
        <f t="shared" ref="B14:B15" si="0">IF(ISBLANK(F6),"",F6)</f>
        <v/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 t="str">
        <f t="shared" si="0"/>
        <v/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14.4</v>
      </c>
      <c r="C4" s="655">
        <v>91</v>
      </c>
      <c r="D4" s="655">
        <v>4.5</v>
      </c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>
        <v>11.8</v>
      </c>
      <c r="C5" s="602">
        <v>90</v>
      </c>
      <c r="D5" s="602">
        <v>4.5</v>
      </c>
      <c r="E5" s="602"/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107</v>
      </c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115</v>
      </c>
      <c r="C4" s="1006">
        <v>58</v>
      </c>
      <c r="D4" s="1006">
        <v>57</v>
      </c>
      <c r="E4" s="1005">
        <v>286</v>
      </c>
      <c r="F4" s="1006">
        <v>156</v>
      </c>
      <c r="G4" s="1006">
        <v>130</v>
      </c>
      <c r="H4" s="1007">
        <v>8.3000000000000007</v>
      </c>
      <c r="I4" s="1007">
        <v>20.6</v>
      </c>
      <c r="J4" s="1007">
        <v>-12.3</v>
      </c>
      <c r="K4" s="70">
        <v>370</v>
      </c>
      <c r="L4" s="55">
        <v>163</v>
      </c>
      <c r="M4" s="110">
        <v>207</v>
      </c>
      <c r="N4" s="55">
        <v>383</v>
      </c>
      <c r="O4" s="55">
        <v>169</v>
      </c>
      <c r="P4" s="110">
        <v>214</v>
      </c>
    </row>
    <row r="5" spans="1:17" x14ac:dyDescent="0.25">
      <c r="A5" s="286">
        <v>2021</v>
      </c>
      <c r="B5" s="1008">
        <v>104</v>
      </c>
      <c r="C5" s="1009">
        <v>45</v>
      </c>
      <c r="D5" s="1009">
        <v>59</v>
      </c>
      <c r="E5" s="1008">
        <v>294</v>
      </c>
      <c r="F5" s="1009">
        <v>149</v>
      </c>
      <c r="G5" s="1009">
        <v>145</v>
      </c>
      <c r="H5" s="1010">
        <v>7.6</v>
      </c>
      <c r="I5" s="1010">
        <v>21.4</v>
      </c>
      <c r="J5" s="1010">
        <v>-13.9</v>
      </c>
      <c r="K5" s="212">
        <v>445</v>
      </c>
      <c r="L5" s="58">
        <v>191</v>
      </c>
      <c r="M5" s="160">
        <v>254</v>
      </c>
      <c r="N5" s="58">
        <v>448</v>
      </c>
      <c r="O5" s="58">
        <v>181</v>
      </c>
      <c r="P5" s="160">
        <v>267</v>
      </c>
    </row>
    <row r="6" spans="1:17" x14ac:dyDescent="0.25">
      <c r="A6" s="219">
        <v>2022</v>
      </c>
      <c r="B6" s="1011">
        <v>93</v>
      </c>
      <c r="C6" s="1012">
        <v>42</v>
      </c>
      <c r="D6" s="1012">
        <v>51</v>
      </c>
      <c r="E6" s="1011">
        <v>249</v>
      </c>
      <c r="F6" s="1012">
        <v>134</v>
      </c>
      <c r="G6" s="1012">
        <v>115</v>
      </c>
      <c r="H6" s="1013">
        <v>7.2</v>
      </c>
      <c r="I6" s="1013">
        <v>19.100000000000001</v>
      </c>
      <c r="J6" s="1013">
        <v>-12</v>
      </c>
      <c r="K6" s="1014">
        <v>675</v>
      </c>
      <c r="L6" s="1015">
        <v>313</v>
      </c>
      <c r="M6" s="1016">
        <v>362</v>
      </c>
      <c r="N6" s="1015">
        <v>670</v>
      </c>
      <c r="O6" s="1015">
        <v>301</v>
      </c>
      <c r="P6" s="1016">
        <v>369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57</v>
      </c>
      <c r="C13" s="319">
        <f>IF(ISBLANK(C4),"",C4)</f>
        <v>58</v>
      </c>
      <c r="D13" s="364"/>
      <c r="E13" s="322">
        <f>A4</f>
        <v>2020</v>
      </c>
      <c r="F13" s="319">
        <f>IF(ISBLANK(G4),"",G4)</f>
        <v>130</v>
      </c>
      <c r="G13" s="319">
        <f>IF(ISBLANK(F4),"",F4)</f>
        <v>156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59</v>
      </c>
      <c r="C14" s="320">
        <f t="shared" ref="C14:C15" si="2">IF(ISBLANK(C5),"",C5)</f>
        <v>45</v>
      </c>
      <c r="D14" s="364"/>
      <c r="E14" s="323">
        <f t="shared" ref="E14:E15" si="3">A5</f>
        <v>2021</v>
      </c>
      <c r="F14" s="320">
        <f t="shared" ref="F14:F15" si="4">IF(ISBLANK(G5),"",G5)</f>
        <v>145</v>
      </c>
      <c r="G14" s="320">
        <f t="shared" ref="G14:G15" si="5">IF(ISBLANK(F5),"",F5)</f>
        <v>149</v>
      </c>
      <c r="H14" s="389"/>
      <c r="I14" s="389"/>
      <c r="J14" s="48"/>
      <c r="K14" s="325" t="s">
        <v>536</v>
      </c>
      <c r="L14" s="328">
        <f>IF(ISBLANK(K4),"",K4)</f>
        <v>370</v>
      </c>
      <c r="M14" s="328">
        <f>IF(ISBLANK(K5),"",K5)</f>
        <v>445</v>
      </c>
      <c r="N14" s="328">
        <f>IF(ISBLANK(K6),"",K6)</f>
        <v>675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51</v>
      </c>
      <c r="C15" s="321">
        <f t="shared" si="2"/>
        <v>42</v>
      </c>
      <c r="E15" s="324">
        <f t="shared" si="3"/>
        <v>2022</v>
      </c>
      <c r="F15" s="321">
        <f t="shared" si="4"/>
        <v>115</v>
      </c>
      <c r="G15" s="321">
        <f t="shared" si="5"/>
        <v>134</v>
      </c>
      <c r="H15" s="211"/>
      <c r="I15" s="211"/>
      <c r="J15" s="28"/>
      <c r="K15" s="326" t="s">
        <v>535</v>
      </c>
      <c r="L15" s="329">
        <f>IF(ISBLANK(N4),"",N4)</f>
        <v>383</v>
      </c>
      <c r="M15" s="329">
        <f>IF(ISBLANK(N5),"",N5)</f>
        <v>448</v>
      </c>
      <c r="N15" s="329">
        <f>IF(ISBLANK(N6),"",N6)</f>
        <v>670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370</v>
      </c>
      <c r="M19" s="328">
        <f>IF(ISBLANK(K5),"",K5)</f>
        <v>445</v>
      </c>
      <c r="N19" s="328">
        <f>IF(ISBLANK(K6),"",K6)</f>
        <v>675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383</v>
      </c>
      <c r="M20" s="329">
        <f>IF(ISBLANK(N5),"",N5)</f>
        <v>448</v>
      </c>
      <c r="N20" s="329">
        <f>IF(ISBLANK(N6),"",N6)</f>
        <v>670</v>
      </c>
      <c r="O20" s="364"/>
    </row>
    <row r="21" spans="1:15" x14ac:dyDescent="0.25">
      <c r="A21" s="322">
        <f>A4</f>
        <v>2020</v>
      </c>
      <c r="B21" s="319">
        <f>IF(ISBLANK(D4),"",D4)</f>
        <v>57</v>
      </c>
      <c r="C21" s="319">
        <f>IF(ISBLANK(C4),"",C4)</f>
        <v>58</v>
      </c>
      <c r="E21" s="322">
        <f>A4</f>
        <v>2020</v>
      </c>
      <c r="F21" s="319">
        <f>IF(ISBLANK(G4),"",G4)</f>
        <v>130</v>
      </c>
      <c r="G21" s="319">
        <f>IF(ISBLANK(F4),"",F4)</f>
        <v>156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59</v>
      </c>
      <c r="C22" s="320">
        <f t="shared" ref="C22:C23" si="8">IF(ISBLANK(C5),"",C5)</f>
        <v>45</v>
      </c>
      <c r="E22" s="323">
        <f t="shared" ref="E22:E23" si="9">A5</f>
        <v>2021</v>
      </c>
      <c r="F22" s="320">
        <f t="shared" ref="F22:F23" si="10">IF(ISBLANK(G5),"",G5)</f>
        <v>145</v>
      </c>
      <c r="G22" s="320">
        <f t="shared" ref="G22:G23" si="11">IF(ISBLANK(F5),"",F5)</f>
        <v>149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51</v>
      </c>
      <c r="C23" s="321">
        <f t="shared" si="8"/>
        <v>42</v>
      </c>
      <c r="E23" s="324">
        <f t="shared" si="9"/>
        <v>2022</v>
      </c>
      <c r="F23" s="321">
        <f t="shared" si="10"/>
        <v>115</v>
      </c>
      <c r="G23" s="321">
        <f t="shared" si="11"/>
        <v>134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</v>
      </c>
      <c r="C5" s="611"/>
      <c r="D5" s="611"/>
      <c r="E5" s="599">
        <v>1</v>
      </c>
      <c r="F5" s="616"/>
      <c r="G5" s="945"/>
      <c r="H5" s="599">
        <v>12</v>
      </c>
      <c r="I5" s="616">
        <v>4</v>
      </c>
      <c r="J5" s="616">
        <v>8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1</v>
      </c>
      <c r="F6" s="1028"/>
      <c r="G6" s="980"/>
      <c r="H6" s="1034">
        <v>7</v>
      </c>
      <c r="I6" s="1028">
        <v>5</v>
      </c>
      <c r="J6" s="1028">
        <v>2</v>
      </c>
      <c r="K6" s="1028"/>
      <c r="L6" s="980"/>
    </row>
    <row r="7" spans="1:12" x14ac:dyDescent="0.25">
      <c r="A7" s="218">
        <v>2022</v>
      </c>
      <c r="B7" s="601">
        <v>6</v>
      </c>
      <c r="C7" s="612"/>
      <c r="D7" s="612"/>
      <c r="E7" s="1034">
        <v>1</v>
      </c>
      <c r="F7" s="1028"/>
      <c r="G7" s="980"/>
      <c r="H7" s="1034">
        <v>4</v>
      </c>
      <c r="I7" s="1028">
        <v>1</v>
      </c>
      <c r="J7" s="1028">
        <v>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</v>
      </c>
    </row>
    <row r="15" spans="1:12" ht="30" x14ac:dyDescent="0.25">
      <c r="A15" s="833" t="s">
        <v>1543</v>
      </c>
      <c r="B15" s="623">
        <f>IF(ISBLANK(J7),"",J7)</f>
        <v>3</v>
      </c>
    </row>
    <row r="17" spans="1:2" x14ac:dyDescent="0.25">
      <c r="A17" s="625" t="s">
        <v>1540</v>
      </c>
      <c r="B17" s="621">
        <f>IF(ISBLANK(I7),"",I7)</f>
        <v>1</v>
      </c>
    </row>
    <row r="18" spans="1:2" x14ac:dyDescent="0.25">
      <c r="A18" s="627" t="s">
        <v>1541</v>
      </c>
      <c r="B18" s="623">
        <f>IF(ISBLANK(J7),"",J7)</f>
        <v>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58.6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26.3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67.3</v>
      </c>
      <c r="C6" s="614">
        <v>31.6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61.7</v>
      </c>
      <c r="C10" s="614">
        <v>42.1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58.6</v>
      </c>
      <c r="C14" s="73">
        <v>26.3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93.036000000000001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8394.15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0.1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93.036000000000001</v>
      </c>
      <c r="C5" s="611">
        <v>93.036000000000001</v>
      </c>
      <c r="D5" s="751"/>
      <c r="E5" s="751"/>
      <c r="G5" s="358">
        <v>2014</v>
      </c>
      <c r="H5" s="70">
        <v>8432.4500000000007</v>
      </c>
      <c r="I5" s="55">
        <v>7300.04</v>
      </c>
      <c r="J5" s="55">
        <v>1132.4100000000001</v>
      </c>
      <c r="K5" s="71">
        <v>58</v>
      </c>
    </row>
    <row r="6" spans="1:12" x14ac:dyDescent="0.25">
      <c r="A6" s="286">
        <v>2021</v>
      </c>
      <c r="B6" s="601">
        <v>93.036000000000001</v>
      </c>
      <c r="C6" s="612">
        <v>93.036000000000001</v>
      </c>
      <c r="D6" s="959"/>
      <c r="E6" s="959"/>
      <c r="G6" s="480">
        <v>2017</v>
      </c>
      <c r="H6" s="212">
        <v>8393.6299999999992</v>
      </c>
      <c r="I6" s="58">
        <v>7300.93</v>
      </c>
      <c r="J6" s="58">
        <v>1092.7</v>
      </c>
      <c r="K6" s="214">
        <v>57</v>
      </c>
    </row>
    <row r="7" spans="1:12" x14ac:dyDescent="0.25">
      <c r="A7" s="218">
        <v>2022</v>
      </c>
      <c r="B7" s="601">
        <v>93.036000000000001</v>
      </c>
      <c r="C7" s="612">
        <v>93.036000000000001</v>
      </c>
      <c r="D7" s="959"/>
      <c r="E7" s="959"/>
      <c r="G7" s="482">
        <v>2020</v>
      </c>
      <c r="H7" s="72">
        <v>8394.15</v>
      </c>
      <c r="I7" s="61">
        <v>7300.93</v>
      </c>
      <c r="J7" s="61">
        <v>1093.22</v>
      </c>
      <c r="K7" s="73">
        <v>57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93.036000000000001</v>
      </c>
      <c r="D14" s="631">
        <f>A5</f>
        <v>2020</v>
      </c>
      <c r="E14" s="625" t="str">
        <f>IF(ISBLANK(D5),"",D5)</f>
        <v/>
      </c>
      <c r="F14" s="211"/>
      <c r="G14" s="634" t="s">
        <v>925</v>
      </c>
      <c r="H14" s="621">
        <f>IF(ISBLANK(J7),"",J7)</f>
        <v>1093.22</v>
      </c>
      <c r="I14" s="211"/>
      <c r="J14" s="211"/>
    </row>
    <row r="15" spans="1:12" x14ac:dyDescent="0.25">
      <c r="A15" s="870" t="s">
        <v>16</v>
      </c>
      <c r="B15" s="630">
        <f>IF(ISBLANK(B7),"",B7)</f>
        <v>93.036000000000001</v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7300.93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93.036000000000001</v>
      </c>
      <c r="F19" s="253"/>
      <c r="G19" s="634" t="s">
        <v>529</v>
      </c>
      <c r="H19" s="621">
        <f>IF(ISBLANK(J7),"",J7)</f>
        <v>1093.22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93.036000000000001</v>
      </c>
      <c r="F20" s="253"/>
      <c r="G20" s="635" t="s">
        <v>528</v>
      </c>
      <c r="H20" s="623">
        <f>IF(ISBLANK(I7),"",I7)</f>
        <v>7300.93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0.2</v>
      </c>
      <c r="C5" s="1092"/>
      <c r="D5" s="1093"/>
      <c r="E5" s="1092"/>
      <c r="F5" s="1093"/>
    </row>
    <row r="6" spans="1:9" x14ac:dyDescent="0.25">
      <c r="A6" s="218">
        <v>2021</v>
      </c>
      <c r="B6" s="1092">
        <v>0.4</v>
      </c>
      <c r="C6" s="1092"/>
      <c r="D6" s="1093"/>
      <c r="E6" s="1092"/>
      <c r="F6" s="1093"/>
    </row>
    <row r="7" spans="1:9" x14ac:dyDescent="0.25">
      <c r="A7" s="219">
        <v>2022</v>
      </c>
      <c r="B7" s="73">
        <v>0.1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6540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5416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1124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38298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34564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3734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6.4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3.3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1377</v>
      </c>
      <c r="C5" s="458">
        <v>1284</v>
      </c>
      <c r="D5" s="458">
        <v>93</v>
      </c>
      <c r="E5" s="457">
        <v>4857</v>
      </c>
      <c r="F5" s="458">
        <v>4143</v>
      </c>
      <c r="G5" s="458">
        <v>714</v>
      </c>
      <c r="H5" s="457">
        <v>3.2</v>
      </c>
      <c r="I5" s="763">
        <v>7.7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4271</v>
      </c>
      <c r="C6" s="458">
        <v>4060</v>
      </c>
      <c r="D6" s="458">
        <v>211</v>
      </c>
      <c r="E6" s="457">
        <v>33686</v>
      </c>
      <c r="F6" s="458">
        <v>32803</v>
      </c>
      <c r="G6" s="458">
        <v>883</v>
      </c>
      <c r="H6" s="457">
        <v>8.1</v>
      </c>
      <c r="I6" s="763">
        <v>4.2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6540</v>
      </c>
      <c r="C7" s="612">
        <v>5416</v>
      </c>
      <c r="D7" s="612">
        <v>1124</v>
      </c>
      <c r="E7" s="601">
        <v>38298</v>
      </c>
      <c r="F7" s="612">
        <v>34564</v>
      </c>
      <c r="G7" s="612">
        <v>3734</v>
      </c>
      <c r="H7" s="947">
        <v>6.4</v>
      </c>
      <c r="I7" s="948">
        <v>3.3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1377</v>
      </c>
      <c r="C14" s="674">
        <f t="shared" ref="C14:D14" si="0">IF(ISBLANK(C5),"",C5)</f>
        <v>1284</v>
      </c>
      <c r="D14" s="669">
        <f t="shared" si="0"/>
        <v>93</v>
      </c>
      <c r="F14" s="884">
        <f>A5</f>
        <v>2020</v>
      </c>
      <c r="G14" s="674">
        <f>IF(ISBLANK(E5),"",E5)</f>
        <v>4857</v>
      </c>
      <c r="H14" s="674">
        <f t="shared" ref="H14:I16" si="1">IF(ISBLANK(F5),"",F5)</f>
        <v>4143</v>
      </c>
      <c r="I14" s="669">
        <f t="shared" si="1"/>
        <v>714</v>
      </c>
      <c r="J14" s="756"/>
      <c r="K14" s="884">
        <f>A5</f>
        <v>2020</v>
      </c>
      <c r="L14" s="674">
        <f>IF(ISBLANK(H5),"",H5)</f>
        <v>3.2</v>
      </c>
      <c r="M14" s="669">
        <f>IF(ISBLANK(I5),"",I5)</f>
        <v>7.7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4271</v>
      </c>
      <c r="C15" s="879">
        <f t="shared" si="3"/>
        <v>4060</v>
      </c>
      <c r="D15" s="886">
        <f t="shared" si="3"/>
        <v>211</v>
      </c>
      <c r="F15" s="890">
        <f t="shared" ref="F15:F16" si="4">A6</f>
        <v>2021</v>
      </c>
      <c r="G15" s="853">
        <f t="shared" ref="G15:G16" si="5">IF(ISBLANK(E6),"",E6)</f>
        <v>33686</v>
      </c>
      <c r="H15" s="853">
        <f t="shared" si="1"/>
        <v>32803</v>
      </c>
      <c r="I15" s="670">
        <f t="shared" si="1"/>
        <v>883</v>
      </c>
      <c r="J15" s="211"/>
      <c r="K15" s="890">
        <f t="shared" ref="K15:K16" si="6">A6</f>
        <v>2021</v>
      </c>
      <c r="L15" s="853">
        <f t="shared" ref="L15:M16" si="7">IF(ISBLANK(H6),"",H6)</f>
        <v>8.1</v>
      </c>
      <c r="M15" s="670">
        <f t="shared" si="7"/>
        <v>4.2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6540</v>
      </c>
      <c r="C16" s="888">
        <f t="shared" si="3"/>
        <v>5416</v>
      </c>
      <c r="D16" s="889">
        <f t="shared" si="3"/>
        <v>1124</v>
      </c>
      <c r="F16" s="891">
        <f t="shared" si="4"/>
        <v>2022</v>
      </c>
      <c r="G16" s="676">
        <f t="shared" si="5"/>
        <v>38298</v>
      </c>
      <c r="H16" s="676">
        <f t="shared" si="1"/>
        <v>34564</v>
      </c>
      <c r="I16" s="671">
        <f t="shared" si="1"/>
        <v>3734</v>
      </c>
      <c r="J16" s="211"/>
      <c r="K16" s="891">
        <f t="shared" si="6"/>
        <v>2022</v>
      </c>
      <c r="L16" s="676">
        <f t="shared" si="7"/>
        <v>6.4</v>
      </c>
      <c r="M16" s="671">
        <f t="shared" si="7"/>
        <v>3.3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1377</v>
      </c>
      <c r="C22" s="674">
        <f t="shared" ref="C22:D22" si="8">IF(ISBLANK(C5),"",C5)</f>
        <v>1284</v>
      </c>
      <c r="D22" s="669">
        <f t="shared" si="8"/>
        <v>93</v>
      </c>
      <c r="F22" s="884">
        <f>A5</f>
        <v>2020</v>
      </c>
      <c r="G22" s="674">
        <f>IF(ISBLANK(E5),"",E5)</f>
        <v>4857</v>
      </c>
      <c r="H22" s="674">
        <f t="shared" ref="H22:I24" si="9">IF(ISBLANK(F5),"",F5)</f>
        <v>4143</v>
      </c>
      <c r="I22" s="669">
        <f t="shared" si="9"/>
        <v>714</v>
      </c>
      <c r="J22" s="756"/>
      <c r="K22" s="884">
        <f>A5</f>
        <v>2020</v>
      </c>
      <c r="L22" s="674">
        <f>IF(ISBLANK(H5),"",H5)</f>
        <v>3.2</v>
      </c>
      <c r="M22" s="669">
        <f>IF(ISBLANK(I5),"",I5)</f>
        <v>7.7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4271</v>
      </c>
      <c r="C23" s="853">
        <f t="shared" si="11"/>
        <v>4060</v>
      </c>
      <c r="D23" s="670">
        <f t="shared" si="11"/>
        <v>211</v>
      </c>
      <c r="F23" s="890">
        <f t="shared" ref="F23:F24" si="12">A6</f>
        <v>2021</v>
      </c>
      <c r="G23" s="853">
        <f t="shared" ref="G23:G24" si="13">IF(ISBLANK(E6),"",E6)</f>
        <v>33686</v>
      </c>
      <c r="H23" s="853">
        <f t="shared" si="9"/>
        <v>32803</v>
      </c>
      <c r="I23" s="670">
        <f t="shared" si="9"/>
        <v>883</v>
      </c>
      <c r="J23" s="211"/>
      <c r="K23" s="890">
        <f t="shared" ref="K23:K24" si="14">A6</f>
        <v>2021</v>
      </c>
      <c r="L23" s="853">
        <f t="shared" ref="L23:M24" si="15">IF(ISBLANK(H6),"",H6)</f>
        <v>8.1</v>
      </c>
      <c r="M23" s="670">
        <f t="shared" si="15"/>
        <v>4.2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6540</v>
      </c>
      <c r="C24" s="676">
        <f t="shared" si="11"/>
        <v>5416</v>
      </c>
      <c r="D24" s="671">
        <f t="shared" si="11"/>
        <v>1124</v>
      </c>
      <c r="F24" s="891">
        <f t="shared" si="12"/>
        <v>2022</v>
      </c>
      <c r="G24" s="676">
        <f t="shared" si="13"/>
        <v>38298</v>
      </c>
      <c r="H24" s="676">
        <f t="shared" si="9"/>
        <v>34564</v>
      </c>
      <c r="I24" s="671">
        <f t="shared" si="9"/>
        <v>3734</v>
      </c>
      <c r="J24" s="211"/>
      <c r="K24" s="891">
        <f t="shared" si="14"/>
        <v>2022</v>
      </c>
      <c r="L24" s="676">
        <f t="shared" si="15"/>
        <v>6.4</v>
      </c>
      <c r="M24" s="671">
        <f t="shared" si="15"/>
        <v>3.3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40</v>
      </c>
      <c r="C3" s="71">
        <v>16</v>
      </c>
      <c r="D3" s="71">
        <v>11.4</v>
      </c>
      <c r="F3" s="105" t="s">
        <v>537</v>
      </c>
      <c r="G3" s="97">
        <f>IF(ISBLANK(B3),"",B3)</f>
        <v>40</v>
      </c>
      <c r="H3" s="97">
        <f>IF(ISBLANK(B4),"",B4)</f>
        <v>47</v>
      </c>
      <c r="I3" s="97">
        <f>IF(ISBLANK(B5),"",B5)</f>
        <v>52</v>
      </c>
      <c r="J3" s="365"/>
    </row>
    <row r="4" spans="1:12" x14ac:dyDescent="0.25">
      <c r="A4" s="286">
        <v>2021</v>
      </c>
      <c r="B4" s="214">
        <v>47</v>
      </c>
      <c r="C4" s="214">
        <v>21</v>
      </c>
      <c r="D4" s="214">
        <v>11.5</v>
      </c>
      <c r="F4" s="130" t="s">
        <v>538</v>
      </c>
      <c r="G4" s="98">
        <f>IF(ISBLANK(C3),"",C3)</f>
        <v>16</v>
      </c>
      <c r="H4" s="98">
        <f>IF(ISBLANK(C4),"",C4)</f>
        <v>21</v>
      </c>
      <c r="I4" s="98">
        <f>IF(ISBLANK(C5),"",C5)</f>
        <v>34</v>
      </c>
      <c r="J4" s="365"/>
    </row>
    <row r="5" spans="1:12" x14ac:dyDescent="0.25">
      <c r="A5" s="218">
        <v>2022</v>
      </c>
      <c r="B5" s="168">
        <v>52</v>
      </c>
      <c r="C5" s="168">
        <v>34</v>
      </c>
      <c r="D5" s="168">
        <v>13.4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40</v>
      </c>
      <c r="H8" s="97">
        <f>IF(ISBLANK(B4),"",B4)</f>
        <v>47</v>
      </c>
      <c r="I8" s="97">
        <f>IF(ISBLANK(B5),"",B5)</f>
        <v>52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16</v>
      </c>
      <c r="H9" s="98">
        <f>IF(ISBLANK(C4),"",C4)</f>
        <v>21</v>
      </c>
      <c r="I9" s="98">
        <f>IF(ISBLANK(C5),"",C5)</f>
        <v>34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11.4</v>
      </c>
      <c r="H13" s="132">
        <f>IF(ISBLANK(D4),"",D4)</f>
        <v>11.5</v>
      </c>
      <c r="I13" s="132">
        <f>IF(ISBLANK(D5),"",D5)</f>
        <v>13.4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256</v>
      </c>
      <c r="C4" s="110">
        <v>264</v>
      </c>
      <c r="E4" s="29" t="s">
        <v>540</v>
      </c>
      <c r="F4" s="163">
        <f>B4/($B$22+$C$22)*100</f>
        <v>1.968776436207029</v>
      </c>
      <c r="G4" s="163">
        <f>C4/($B$22+$C$22)*100</f>
        <v>2.0303006998384987</v>
      </c>
      <c r="J4" s="29" t="s">
        <v>540</v>
      </c>
      <c r="K4" s="163">
        <f>G4</f>
        <v>2.0303006998384987</v>
      </c>
    </row>
    <row r="5" spans="1:11" x14ac:dyDescent="0.25">
      <c r="A5" s="202" t="s">
        <v>541</v>
      </c>
      <c r="B5" s="212">
        <v>281</v>
      </c>
      <c r="C5" s="160">
        <v>293</v>
      </c>
      <c r="E5" s="29" t="s">
        <v>541</v>
      </c>
      <c r="F5" s="163">
        <f t="shared" ref="F5:G21" si="0">B5/($B$22+$C$22)*100</f>
        <v>2.1610397600553717</v>
      </c>
      <c r="G5" s="163">
        <f t="shared" si="0"/>
        <v>2.2533261555025765</v>
      </c>
      <c r="J5" s="29" t="s">
        <v>541</v>
      </c>
      <c r="K5" s="163">
        <f t="shared" ref="K5:K21" si="1">G5</f>
        <v>2.2533261555025765</v>
      </c>
    </row>
    <row r="6" spans="1:11" x14ac:dyDescent="0.25">
      <c r="A6" s="202" t="s">
        <v>542</v>
      </c>
      <c r="B6" s="212">
        <v>271</v>
      </c>
      <c r="C6" s="160">
        <v>302</v>
      </c>
      <c r="E6" s="29" t="s">
        <v>542</v>
      </c>
      <c r="F6" s="163">
        <f t="shared" si="0"/>
        <v>2.0841344305160345</v>
      </c>
      <c r="G6" s="163">
        <f t="shared" si="0"/>
        <v>2.3225409520879796</v>
      </c>
      <c r="J6" s="29" t="s">
        <v>542</v>
      </c>
      <c r="K6" s="163">
        <f t="shared" si="1"/>
        <v>2.3225409520879796</v>
      </c>
    </row>
    <row r="7" spans="1:11" x14ac:dyDescent="0.25">
      <c r="A7" s="202" t="s">
        <v>543</v>
      </c>
      <c r="B7" s="212">
        <v>309</v>
      </c>
      <c r="C7" s="160">
        <v>301</v>
      </c>
      <c r="E7" s="29" t="s">
        <v>543</v>
      </c>
      <c r="F7" s="163">
        <f t="shared" si="0"/>
        <v>2.3763746827655154</v>
      </c>
      <c r="G7" s="163">
        <f t="shared" si="0"/>
        <v>2.314850419134046</v>
      </c>
      <c r="J7" s="29" t="s">
        <v>543</v>
      </c>
      <c r="K7" s="163">
        <f t="shared" si="1"/>
        <v>2.314850419134046</v>
      </c>
    </row>
    <row r="8" spans="1:11" x14ac:dyDescent="0.25">
      <c r="A8" s="202" t="s">
        <v>544</v>
      </c>
      <c r="B8" s="212">
        <v>301</v>
      </c>
      <c r="C8" s="160">
        <v>298</v>
      </c>
      <c r="E8" s="29" t="s">
        <v>544</v>
      </c>
      <c r="F8" s="163">
        <f t="shared" si="0"/>
        <v>2.314850419134046</v>
      </c>
      <c r="G8" s="163">
        <f t="shared" si="0"/>
        <v>2.2917788202722447</v>
      </c>
      <c r="J8" s="29" t="s">
        <v>544</v>
      </c>
      <c r="K8" s="163">
        <f t="shared" si="1"/>
        <v>2.2917788202722447</v>
      </c>
    </row>
    <row r="9" spans="1:11" x14ac:dyDescent="0.25">
      <c r="A9" s="202" t="s">
        <v>545</v>
      </c>
      <c r="B9" s="212">
        <v>315</v>
      </c>
      <c r="C9" s="160">
        <v>385</v>
      </c>
      <c r="E9" s="29" t="s">
        <v>545</v>
      </c>
      <c r="F9" s="163">
        <f t="shared" si="0"/>
        <v>2.4225178804891176</v>
      </c>
      <c r="G9" s="163">
        <f t="shared" si="0"/>
        <v>2.9608551872644773</v>
      </c>
      <c r="J9" s="29" t="s">
        <v>545</v>
      </c>
      <c r="K9" s="163">
        <f t="shared" si="1"/>
        <v>2.9608551872644773</v>
      </c>
    </row>
    <row r="10" spans="1:11" x14ac:dyDescent="0.25">
      <c r="A10" s="202" t="s">
        <v>546</v>
      </c>
      <c r="B10" s="212">
        <v>367</v>
      </c>
      <c r="C10" s="160">
        <v>415</v>
      </c>
      <c r="E10" s="29" t="s">
        <v>546</v>
      </c>
      <c r="F10" s="163">
        <f t="shared" si="0"/>
        <v>2.8224255940936707</v>
      </c>
      <c r="G10" s="163">
        <f t="shared" si="0"/>
        <v>3.1915711758824883</v>
      </c>
      <c r="J10" s="29" t="s">
        <v>546</v>
      </c>
      <c r="K10" s="163">
        <f t="shared" si="1"/>
        <v>3.1915711758824883</v>
      </c>
    </row>
    <row r="11" spans="1:11" x14ac:dyDescent="0.25">
      <c r="A11" s="202" t="s">
        <v>547</v>
      </c>
      <c r="B11" s="212">
        <v>408</v>
      </c>
      <c r="C11" s="160">
        <v>434</v>
      </c>
      <c r="E11" s="29" t="s">
        <v>547</v>
      </c>
      <c r="F11" s="163">
        <f t="shared" si="0"/>
        <v>3.1377374452049529</v>
      </c>
      <c r="G11" s="163">
        <f t="shared" si="0"/>
        <v>3.3376913020072294</v>
      </c>
      <c r="J11" s="29" t="s">
        <v>547</v>
      </c>
      <c r="K11" s="163">
        <f t="shared" si="1"/>
        <v>3.3376913020072294</v>
      </c>
    </row>
    <row r="12" spans="1:11" x14ac:dyDescent="0.25">
      <c r="A12" s="202" t="s">
        <v>548</v>
      </c>
      <c r="B12" s="212">
        <v>434</v>
      </c>
      <c r="C12" s="160">
        <v>443</v>
      </c>
      <c r="E12" s="29" t="s">
        <v>548</v>
      </c>
      <c r="F12" s="163">
        <f t="shared" si="0"/>
        <v>3.3376913020072294</v>
      </c>
      <c r="G12" s="163">
        <f t="shared" si="0"/>
        <v>3.4069060985926325</v>
      </c>
      <c r="J12" s="29" t="s">
        <v>548</v>
      </c>
      <c r="K12" s="163">
        <f t="shared" si="1"/>
        <v>3.4069060985926325</v>
      </c>
    </row>
    <row r="13" spans="1:11" x14ac:dyDescent="0.25">
      <c r="A13" s="202" t="s">
        <v>549</v>
      </c>
      <c r="B13" s="212">
        <v>411</v>
      </c>
      <c r="C13" s="160">
        <v>454</v>
      </c>
      <c r="E13" s="29" t="s">
        <v>549</v>
      </c>
      <c r="F13" s="163">
        <f t="shared" si="0"/>
        <v>3.1608090440667533</v>
      </c>
      <c r="G13" s="163">
        <f t="shared" si="0"/>
        <v>3.4915019610859037</v>
      </c>
      <c r="J13" s="29" t="s">
        <v>549</v>
      </c>
      <c r="K13" s="163">
        <f t="shared" si="1"/>
        <v>3.4915019610859037</v>
      </c>
    </row>
    <row r="14" spans="1:11" x14ac:dyDescent="0.25">
      <c r="A14" s="202" t="s">
        <v>550</v>
      </c>
      <c r="B14" s="212">
        <v>457</v>
      </c>
      <c r="C14" s="160">
        <v>444</v>
      </c>
      <c r="E14" s="29" t="s">
        <v>550</v>
      </c>
      <c r="F14" s="163">
        <f t="shared" si="0"/>
        <v>3.5145735599477042</v>
      </c>
      <c r="G14" s="163">
        <f t="shared" si="0"/>
        <v>3.4145966315465661</v>
      </c>
      <c r="J14" s="29" t="s">
        <v>550</v>
      </c>
      <c r="K14" s="163">
        <f t="shared" si="1"/>
        <v>3.4145966315465661</v>
      </c>
    </row>
    <row r="15" spans="1:11" x14ac:dyDescent="0.25">
      <c r="A15" s="202" t="s">
        <v>551</v>
      </c>
      <c r="B15" s="212">
        <v>525</v>
      </c>
      <c r="C15" s="160">
        <v>495</v>
      </c>
      <c r="E15" s="29" t="s">
        <v>551</v>
      </c>
      <c r="F15" s="163">
        <f t="shared" si="0"/>
        <v>4.0375298008151965</v>
      </c>
      <c r="G15" s="163">
        <f t="shared" si="0"/>
        <v>3.8068138121971851</v>
      </c>
      <c r="J15" s="29" t="s">
        <v>551</v>
      </c>
      <c r="K15" s="163">
        <f t="shared" si="1"/>
        <v>3.8068138121971851</v>
      </c>
    </row>
    <row r="16" spans="1:11" x14ac:dyDescent="0.25">
      <c r="A16" s="202" t="s">
        <v>552</v>
      </c>
      <c r="B16" s="212">
        <v>465</v>
      </c>
      <c r="C16" s="160">
        <v>493</v>
      </c>
      <c r="E16" s="29" t="s">
        <v>552</v>
      </c>
      <c r="F16" s="163">
        <f t="shared" si="0"/>
        <v>3.5760978235791741</v>
      </c>
      <c r="G16" s="163">
        <f t="shared" si="0"/>
        <v>3.7914327462893178</v>
      </c>
      <c r="J16" s="29" t="s">
        <v>552</v>
      </c>
      <c r="K16" s="163">
        <f t="shared" si="1"/>
        <v>3.7914327462893178</v>
      </c>
    </row>
    <row r="17" spans="1:11" x14ac:dyDescent="0.25">
      <c r="A17" s="202" t="s">
        <v>553</v>
      </c>
      <c r="B17" s="212">
        <v>522</v>
      </c>
      <c r="C17" s="160">
        <v>491</v>
      </c>
      <c r="E17" s="29" t="s">
        <v>553</v>
      </c>
      <c r="F17" s="163">
        <f t="shared" si="0"/>
        <v>4.0144582019533956</v>
      </c>
      <c r="G17" s="163">
        <f t="shared" si="0"/>
        <v>3.7760516803814501</v>
      </c>
      <c r="J17" s="29" t="s">
        <v>553</v>
      </c>
      <c r="K17" s="163">
        <f t="shared" si="1"/>
        <v>3.7760516803814501</v>
      </c>
    </row>
    <row r="18" spans="1:11" x14ac:dyDescent="0.25">
      <c r="A18" s="202" t="s">
        <v>554</v>
      </c>
      <c r="B18" s="212">
        <v>464</v>
      </c>
      <c r="C18" s="160">
        <v>428</v>
      </c>
      <c r="E18" s="29" t="s">
        <v>554</v>
      </c>
      <c r="F18" s="163">
        <f t="shared" si="0"/>
        <v>3.5684072906252404</v>
      </c>
      <c r="G18" s="163">
        <f t="shared" si="0"/>
        <v>3.2915481042836268</v>
      </c>
      <c r="J18" s="29" t="s">
        <v>554</v>
      </c>
      <c r="K18" s="163">
        <f t="shared" si="1"/>
        <v>3.2915481042836268</v>
      </c>
    </row>
    <row r="19" spans="1:11" x14ac:dyDescent="0.25">
      <c r="A19" s="202" t="s">
        <v>555</v>
      </c>
      <c r="B19" s="212">
        <v>294</v>
      </c>
      <c r="C19" s="160">
        <v>261</v>
      </c>
      <c r="E19" s="29" t="s">
        <v>555</v>
      </c>
      <c r="F19" s="163">
        <f t="shared" si="0"/>
        <v>2.2610166884565097</v>
      </c>
      <c r="G19" s="163">
        <f t="shared" si="0"/>
        <v>2.0072291009766978</v>
      </c>
      <c r="J19" s="29" t="s">
        <v>555</v>
      </c>
      <c r="K19" s="163">
        <f t="shared" si="1"/>
        <v>2.0072291009766978</v>
      </c>
    </row>
    <row r="20" spans="1:11" x14ac:dyDescent="0.25">
      <c r="A20" s="202" t="s">
        <v>556</v>
      </c>
      <c r="B20" s="212">
        <v>247</v>
      </c>
      <c r="C20" s="160">
        <v>206</v>
      </c>
      <c r="E20" s="29" t="s">
        <v>556</v>
      </c>
      <c r="F20" s="163">
        <f t="shared" si="0"/>
        <v>1.8995616396216257</v>
      </c>
      <c r="G20" s="163">
        <f t="shared" si="0"/>
        <v>1.5842497885103439</v>
      </c>
      <c r="J20" s="29" t="s">
        <v>556</v>
      </c>
      <c r="K20" s="163">
        <f t="shared" si="1"/>
        <v>1.5842497885103439</v>
      </c>
    </row>
    <row r="21" spans="1:11" x14ac:dyDescent="0.25">
      <c r="A21" s="203" t="s">
        <v>557</v>
      </c>
      <c r="B21" s="72">
        <v>155</v>
      </c>
      <c r="C21" s="111">
        <v>114</v>
      </c>
      <c r="E21" s="31" t="s">
        <v>557</v>
      </c>
      <c r="F21" s="163">
        <f t="shared" si="0"/>
        <v>1.1920326078597248</v>
      </c>
      <c r="G21" s="163">
        <f t="shared" si="0"/>
        <v>0.87672075674844263</v>
      </c>
      <c r="J21" s="31" t="s">
        <v>557</v>
      </c>
      <c r="K21" s="210">
        <f t="shared" si="1"/>
        <v>0.87672075674844263</v>
      </c>
    </row>
    <row r="22" spans="1:11" x14ac:dyDescent="0.25">
      <c r="A22" s="309" t="s">
        <v>16</v>
      </c>
      <c r="B22" s="121">
        <f>SUM(B4:B21)</f>
        <v>6482</v>
      </c>
      <c r="C22" s="124">
        <f>SUM(C4:C21)</f>
        <v>6521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258</v>
      </c>
      <c r="C3" s="110">
        <v>724</v>
      </c>
      <c r="E3" s="297" t="s">
        <v>709</v>
      </c>
      <c r="F3" s="71">
        <v>53.05</v>
      </c>
      <c r="G3" s="71">
        <v>58.29</v>
      </c>
      <c r="K3" s="122" t="s">
        <v>16</v>
      </c>
      <c r="L3" s="71">
        <v>2.93</v>
      </c>
      <c r="M3" s="71">
        <v>2.56</v>
      </c>
    </row>
    <row r="4" spans="1:16" x14ac:dyDescent="0.25">
      <c r="A4" s="202" t="s">
        <v>704</v>
      </c>
      <c r="B4" s="212">
        <v>394</v>
      </c>
      <c r="C4" s="160">
        <v>972</v>
      </c>
      <c r="E4" s="298" t="s">
        <v>710</v>
      </c>
      <c r="F4" s="214">
        <v>41.88</v>
      </c>
      <c r="G4" s="214">
        <v>36.04</v>
      </c>
      <c r="K4" s="215" t="s">
        <v>212</v>
      </c>
      <c r="L4" s="214">
        <v>2.96</v>
      </c>
      <c r="M4" s="214">
        <v>2.62</v>
      </c>
      <c r="N4" s="211"/>
    </row>
    <row r="5" spans="1:16" x14ac:dyDescent="0.25">
      <c r="A5" s="202" t="s">
        <v>705</v>
      </c>
      <c r="B5" s="212">
        <v>297</v>
      </c>
      <c r="C5" s="160">
        <v>657</v>
      </c>
      <c r="E5" s="298" t="s">
        <v>711</v>
      </c>
      <c r="F5" s="214">
        <v>4.3</v>
      </c>
      <c r="G5" s="214">
        <v>4.8600000000000003</v>
      </c>
      <c r="K5" s="123" t="s">
        <v>213</v>
      </c>
      <c r="L5" s="73">
        <v>2.92</v>
      </c>
      <c r="M5" s="73">
        <v>2.5299999999999998</v>
      </c>
      <c r="N5" s="211"/>
    </row>
    <row r="6" spans="1:16" x14ac:dyDescent="0.25">
      <c r="A6" s="202" t="s">
        <v>706</v>
      </c>
      <c r="B6" s="212">
        <v>337</v>
      </c>
      <c r="C6" s="160">
        <v>644</v>
      </c>
      <c r="E6" s="298" t="s">
        <v>712</v>
      </c>
      <c r="F6" s="214">
        <v>0.6</v>
      </c>
      <c r="G6" s="214">
        <v>0.57999999999999996</v>
      </c>
      <c r="K6" s="226"/>
      <c r="L6" s="164"/>
      <c r="M6" s="211"/>
    </row>
    <row r="7" spans="1:16" x14ac:dyDescent="0.25">
      <c r="A7" s="202" t="s">
        <v>707</v>
      </c>
      <c r="B7" s="212">
        <v>109</v>
      </c>
      <c r="C7" s="160">
        <v>274</v>
      </c>
      <c r="E7" s="299" t="s">
        <v>713</v>
      </c>
      <c r="F7" s="73">
        <v>0.17</v>
      </c>
      <c r="G7" s="73">
        <v>0.23</v>
      </c>
      <c r="K7" s="227"/>
      <c r="L7" s="211"/>
      <c r="M7" s="211"/>
    </row>
    <row r="8" spans="1:16" x14ac:dyDescent="0.25">
      <c r="A8" s="203" t="s">
        <v>708</v>
      </c>
      <c r="B8" s="72">
        <v>85</v>
      </c>
      <c r="C8" s="111">
        <v>260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20.504106485414898</v>
      </c>
      <c r="C13" s="301">
        <f>B3/SUM(B3:B8)*100</f>
        <v>17.432432432432432</v>
      </c>
      <c r="E13" s="217" t="s">
        <v>836</v>
      </c>
      <c r="F13" s="289">
        <f>IF(ISBLANK(F3),"",F3)</f>
        <v>53.05</v>
      </c>
      <c r="G13" s="289">
        <f>IF(ISBLANK(G3),"",G3)</f>
        <v>58.29</v>
      </c>
    </row>
    <row r="14" spans="1:16" x14ac:dyDescent="0.25">
      <c r="A14" s="220" t="s">
        <v>825</v>
      </c>
      <c r="B14" s="305">
        <f>C4/SUM(C3:C8)*100</f>
        <v>27.527612574341546</v>
      </c>
      <c r="C14" s="302">
        <f>B4/SUM(B3:B8)*100</f>
        <v>26.621621621621621</v>
      </c>
      <c r="E14" s="286" t="s">
        <v>837</v>
      </c>
      <c r="F14" s="290">
        <f t="shared" ref="F14:G17" si="0">IF(ISBLANK(F4),"",F4)</f>
        <v>41.88</v>
      </c>
      <c r="G14" s="290">
        <f t="shared" si="0"/>
        <v>36.04</v>
      </c>
    </row>
    <row r="15" spans="1:16" x14ac:dyDescent="0.25">
      <c r="A15" s="220" t="s">
        <v>826</v>
      </c>
      <c r="B15" s="305">
        <f>C5/SUM(C3:C8)*100</f>
        <v>18.606627017841969</v>
      </c>
      <c r="C15" s="302">
        <f>B5/SUM(B3:B8)*100</f>
        <v>20.067567567567568</v>
      </c>
      <c r="E15" s="286" t="s">
        <v>838</v>
      </c>
      <c r="F15" s="290">
        <f t="shared" si="0"/>
        <v>4.3</v>
      </c>
      <c r="G15" s="290">
        <f t="shared" si="0"/>
        <v>4.8600000000000003</v>
      </c>
    </row>
    <row r="16" spans="1:16" x14ac:dyDescent="0.25">
      <c r="A16" s="220" t="s">
        <v>827</v>
      </c>
      <c r="B16" s="305">
        <f>C6/SUM(C3:C8)*100</f>
        <v>18.238459359954685</v>
      </c>
      <c r="C16" s="302">
        <f>B6/SUM(B3:B8)*100</f>
        <v>22.77027027027027</v>
      </c>
      <c r="E16" s="286" t="s">
        <v>839</v>
      </c>
      <c r="F16" s="290">
        <f t="shared" si="0"/>
        <v>0.6</v>
      </c>
      <c r="G16" s="290">
        <f t="shared" si="0"/>
        <v>0.57999999999999996</v>
      </c>
    </row>
    <row r="17" spans="1:18" x14ac:dyDescent="0.25">
      <c r="A17" s="220" t="s">
        <v>828</v>
      </c>
      <c r="B17" s="305">
        <f>C7/SUM(C3:C8)*100</f>
        <v>7.7598414047012181</v>
      </c>
      <c r="C17" s="302">
        <f>B7/SUM(B3:B8)*100</f>
        <v>7.3648648648648649</v>
      </c>
      <c r="E17" s="219" t="s">
        <v>840</v>
      </c>
      <c r="F17" s="291">
        <f t="shared" si="0"/>
        <v>0.17</v>
      </c>
      <c r="G17" s="291">
        <f t="shared" si="0"/>
        <v>0.23</v>
      </c>
    </row>
    <row r="18" spans="1:18" x14ac:dyDescent="0.25">
      <c r="A18" s="221" t="s">
        <v>829</v>
      </c>
      <c r="B18" s="306">
        <f>C8/SUM(C3:C8)*100</f>
        <v>7.3633531577456806</v>
      </c>
      <c r="C18" s="303">
        <f>B8/SUM(B3:B8)*100</f>
        <v>5.7432432432432439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20.504106485414898</v>
      </c>
      <c r="C22" s="301">
        <f>C13</f>
        <v>17.432432432432432</v>
      </c>
    </row>
    <row r="23" spans="1:18" x14ac:dyDescent="0.25">
      <c r="A23" s="220" t="s">
        <v>831</v>
      </c>
      <c r="B23" s="305">
        <f t="shared" ref="B23:C27" si="1">B14</f>
        <v>27.527612574341546</v>
      </c>
      <c r="C23" s="302">
        <f t="shared" si="1"/>
        <v>26.621621621621621</v>
      </c>
    </row>
    <row r="24" spans="1:18" x14ac:dyDescent="0.25">
      <c r="A24" s="307" t="s">
        <v>832</v>
      </c>
      <c r="B24" s="305">
        <f t="shared" si="1"/>
        <v>18.606627017841969</v>
      </c>
      <c r="C24" s="302">
        <f t="shared" si="1"/>
        <v>20.067567567567568</v>
      </c>
    </row>
    <row r="25" spans="1:18" x14ac:dyDescent="0.25">
      <c r="A25" s="220" t="s">
        <v>833</v>
      </c>
      <c r="B25" s="305">
        <f t="shared" si="1"/>
        <v>18.238459359954685</v>
      </c>
      <c r="C25" s="302">
        <f t="shared" si="1"/>
        <v>22.77027027027027</v>
      </c>
    </row>
    <row r="26" spans="1:18" x14ac:dyDescent="0.25">
      <c r="A26" s="220" t="s">
        <v>834</v>
      </c>
      <c r="B26" s="305">
        <f t="shared" si="1"/>
        <v>7.7598414047012181</v>
      </c>
      <c r="C26" s="302">
        <f t="shared" si="1"/>
        <v>7.3648648648648649</v>
      </c>
    </row>
    <row r="27" spans="1:18" x14ac:dyDescent="0.25">
      <c r="A27" s="308" t="s">
        <v>835</v>
      </c>
      <c r="B27" s="306">
        <f t="shared" si="1"/>
        <v>7.3633531577456806</v>
      </c>
      <c r="C27" s="303">
        <f t="shared" si="1"/>
        <v>5.7432432432432439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388</v>
      </c>
      <c r="C34" s="110">
        <v>949</v>
      </c>
      <c r="E34" s="297" t="s">
        <v>709</v>
      </c>
      <c r="F34" s="71">
        <v>58.29</v>
      </c>
      <c r="G34" s="211"/>
      <c r="K34" s="122" t="s">
        <v>16</v>
      </c>
      <c r="L34" s="71">
        <v>2.56</v>
      </c>
      <c r="M34" s="211"/>
    </row>
    <row r="35" spans="1:16" x14ac:dyDescent="0.25">
      <c r="A35" s="202" t="s">
        <v>704</v>
      </c>
      <c r="B35" s="212">
        <v>419</v>
      </c>
      <c r="C35" s="160">
        <v>1072</v>
      </c>
      <c r="E35" s="298" t="s">
        <v>710</v>
      </c>
      <c r="F35" s="214">
        <v>36.04</v>
      </c>
      <c r="G35" s="211"/>
      <c r="K35" s="215" t="s">
        <v>212</v>
      </c>
      <c r="L35" s="214">
        <v>2.62</v>
      </c>
      <c r="M35" s="211"/>
      <c r="N35" s="29" t="s">
        <v>876</v>
      </c>
    </row>
    <row r="36" spans="1:16" x14ac:dyDescent="0.25">
      <c r="A36" s="202" t="s">
        <v>705</v>
      </c>
      <c r="B36" s="212">
        <v>272</v>
      </c>
      <c r="C36" s="160">
        <v>741</v>
      </c>
      <c r="E36" s="298" t="s">
        <v>711</v>
      </c>
      <c r="F36" s="214">
        <v>4.8600000000000003</v>
      </c>
      <c r="G36" s="211"/>
      <c r="K36" s="123" t="s">
        <v>213</v>
      </c>
      <c r="L36" s="73">
        <v>2.5299999999999998</v>
      </c>
      <c r="M36" s="211"/>
      <c r="N36" s="288">
        <v>2022</v>
      </c>
    </row>
    <row r="37" spans="1:16" x14ac:dyDescent="0.25">
      <c r="A37" s="202" t="s">
        <v>706</v>
      </c>
      <c r="B37" s="212">
        <v>230</v>
      </c>
      <c r="C37" s="160">
        <v>552</v>
      </c>
      <c r="E37" s="298" t="s">
        <v>712</v>
      </c>
      <c r="F37" s="214">
        <v>0.57999999999999996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90</v>
      </c>
      <c r="C38" s="160">
        <v>193</v>
      </c>
      <c r="E38" s="299" t="s">
        <v>713</v>
      </c>
      <c r="F38" s="73">
        <v>0.23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60</v>
      </c>
      <c r="C39" s="111">
        <v>97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26.331853496115425</v>
      </c>
      <c r="C44" s="301">
        <f>B34/SUM(B34:B39)*100</f>
        <v>26.593557230980124</v>
      </c>
      <c r="E44" s="217" t="s">
        <v>836</v>
      </c>
      <c r="F44" s="289">
        <f>IF(ISBLANK(F34),"",F34)</f>
        <v>58.29</v>
      </c>
    </row>
    <row r="45" spans="1:16" x14ac:dyDescent="0.25">
      <c r="A45" s="220" t="s">
        <v>825</v>
      </c>
      <c r="B45" s="305">
        <f>C35/SUM(C34:C39)*100</f>
        <v>29.744728079911209</v>
      </c>
      <c r="C45" s="302">
        <f>B35/SUM(B34:B39)*100</f>
        <v>28.718300205620288</v>
      </c>
      <c r="E45" s="286" t="s">
        <v>837</v>
      </c>
      <c r="F45" s="290">
        <f t="shared" ref="F45:F48" si="2">IF(ISBLANK(F35),"",F35)</f>
        <v>36.04</v>
      </c>
    </row>
    <row r="46" spans="1:16" x14ac:dyDescent="0.25">
      <c r="A46" s="220" t="s">
        <v>826</v>
      </c>
      <c r="B46" s="305">
        <f>C36/SUM(C34:C39)*100</f>
        <v>20.560488346281907</v>
      </c>
      <c r="C46" s="302">
        <f>B36/SUM(B34:B39)*100</f>
        <v>18.64290610006854</v>
      </c>
      <c r="E46" s="286" t="s">
        <v>838</v>
      </c>
      <c r="F46" s="290">
        <f t="shared" si="2"/>
        <v>4.8600000000000003</v>
      </c>
    </row>
    <row r="47" spans="1:16" x14ac:dyDescent="0.25">
      <c r="A47" s="220" t="s">
        <v>827</v>
      </c>
      <c r="B47" s="305">
        <f>C37/SUM(C34:C39)*100</f>
        <v>15.316315205327413</v>
      </c>
      <c r="C47" s="302">
        <f>B37/SUM(B34:B39)*100</f>
        <v>15.764222069910899</v>
      </c>
      <c r="E47" s="286" t="s">
        <v>839</v>
      </c>
      <c r="F47" s="290">
        <f t="shared" si="2"/>
        <v>0.57999999999999996</v>
      </c>
    </row>
    <row r="48" spans="1:16" x14ac:dyDescent="0.25">
      <c r="A48" s="220" t="s">
        <v>828</v>
      </c>
      <c r="B48" s="305">
        <f>C38/SUM(C34:C39)*100</f>
        <v>5.3551609322974469</v>
      </c>
      <c r="C48" s="302">
        <f>B38/SUM(B34:B39)*100</f>
        <v>6.1686086360520909</v>
      </c>
      <c r="E48" s="219" t="s">
        <v>840</v>
      </c>
      <c r="F48" s="291">
        <f t="shared" si="2"/>
        <v>0.23</v>
      </c>
    </row>
    <row r="49" spans="1:3" x14ac:dyDescent="0.25">
      <c r="A49" s="221" t="s">
        <v>829</v>
      </c>
      <c r="B49" s="306">
        <f>C39/SUM(C34:C39)*100</f>
        <v>2.6914539400665927</v>
      </c>
      <c r="C49" s="303">
        <f>B39/SUM(B34:B39)*100</f>
        <v>4.1124057573680606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26.331853496115425</v>
      </c>
      <c r="C53" s="301">
        <f>C44</f>
        <v>26.593557230980124</v>
      </c>
    </row>
    <row r="54" spans="1:3" x14ac:dyDescent="0.25">
      <c r="A54" s="220" t="s">
        <v>831</v>
      </c>
      <c r="B54" s="305">
        <f t="shared" ref="B54:C54" si="3">B45</f>
        <v>29.744728079911209</v>
      </c>
      <c r="C54" s="302">
        <f t="shared" si="3"/>
        <v>28.718300205620288</v>
      </c>
    </row>
    <row r="55" spans="1:3" x14ac:dyDescent="0.25">
      <c r="A55" s="307" t="s">
        <v>832</v>
      </c>
      <c r="B55" s="305">
        <f t="shared" ref="B55:C55" si="4">B46</f>
        <v>20.560488346281907</v>
      </c>
      <c r="C55" s="302">
        <f t="shared" si="4"/>
        <v>18.64290610006854</v>
      </c>
    </row>
    <row r="56" spans="1:3" x14ac:dyDescent="0.25">
      <c r="A56" s="220" t="s">
        <v>833</v>
      </c>
      <c r="B56" s="305">
        <f t="shared" ref="B56:C56" si="5">B47</f>
        <v>15.316315205327413</v>
      </c>
      <c r="C56" s="302">
        <f t="shared" si="5"/>
        <v>15.764222069910899</v>
      </c>
    </row>
    <row r="57" spans="1:3" x14ac:dyDescent="0.25">
      <c r="A57" s="220" t="s">
        <v>834</v>
      </c>
      <c r="B57" s="305">
        <f t="shared" ref="B57:C57" si="6">B48</f>
        <v>5.3551609322974469</v>
      </c>
      <c r="C57" s="302">
        <f t="shared" si="6"/>
        <v>6.1686086360520909</v>
      </c>
    </row>
    <row r="58" spans="1:3" x14ac:dyDescent="0.25">
      <c r="A58" s="308" t="s">
        <v>835</v>
      </c>
      <c r="B58" s="306">
        <f t="shared" ref="B58:C58" si="7">B49</f>
        <v>2.6914539400665927</v>
      </c>
      <c r="C58" s="303">
        <f t="shared" si="7"/>
        <v>4.1124057573680606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2024-04-25T07:08:48Z</dcterms:modified>
</cp:coreProperties>
</file>